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filterPrivacy="1" defaultThemeVersion="124226"/>
  <xr:revisionPtr revIDLastSave="0" documentId="13_ncr:1_{F217B755-6EC8-4F2E-A347-A7A8B107D49B}" xr6:coauthVersionLast="45" xr6:coauthVersionMax="45" xr10:uidLastSave="{00000000-0000-0000-0000-000000000000}"/>
  <bookViews>
    <workbookView xWindow="-120" yWindow="-120" windowWidth="29040" windowHeight="15840" activeTab="9" xr2:uid="{00000000-000D-0000-FFFF-FFFF00000000}"/>
  </bookViews>
  <sheets>
    <sheet name="Лист1" sheetId="1" r:id="rId1"/>
    <sheet name="Лист2" sheetId="2" r:id="rId2"/>
    <sheet name="Лист3" sheetId="3" r:id="rId3"/>
    <sheet name="Лист4" sheetId="4" r:id="rId4"/>
    <sheet name="Лист5" sheetId="5" r:id="rId5"/>
    <sheet name="Лист6" sheetId="6" r:id="rId6"/>
    <sheet name="Лист7" sheetId="7" r:id="rId7"/>
    <sheet name="Лист8" sheetId="8" r:id="rId8"/>
    <sheet name="Лист9" sheetId="9" r:id="rId9"/>
    <sheet name="Лист10" sheetId="10" r:id="rId10"/>
    <sheet name="Лист11" sheetId="11" r:id="rId11"/>
    <sheet name="Лист12" sheetId="12" r:id="rId12"/>
    <sheet name="Лист13" sheetId="13" r:id="rId13"/>
    <sheet name="Лист14" sheetId="14" r:id="rId14"/>
    <sheet name="Лист15" sheetId="15" r:id="rId15"/>
    <sheet name="Лист16" sheetId="16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1" i="10" l="1"/>
  <c r="F21" i="10"/>
  <c r="E21" i="10"/>
  <c r="D21" i="10"/>
  <c r="G19" i="8"/>
  <c r="F19" i="8"/>
  <c r="E19" i="8"/>
  <c r="D19" i="8"/>
  <c r="G20" i="7"/>
  <c r="G21" i="5"/>
  <c r="G21" i="4"/>
  <c r="E21" i="4"/>
  <c r="D21" i="4"/>
  <c r="F21" i="4"/>
  <c r="G21" i="3"/>
  <c r="F21" i="3"/>
  <c r="E21" i="3"/>
  <c r="D21" i="3"/>
  <c r="G19" i="2"/>
  <c r="F19" i="2"/>
  <c r="E19" i="2"/>
  <c r="D19" i="2"/>
  <c r="G10" i="3" l="1"/>
  <c r="F10" i="3"/>
  <c r="E10" i="3"/>
  <c r="D10" i="3"/>
  <c r="F11" i="3" l="1"/>
  <c r="E11" i="3"/>
  <c r="G27" i="8"/>
  <c r="F27" i="8"/>
  <c r="E27" i="8"/>
  <c r="D27" i="8"/>
  <c r="D21" i="1" l="1"/>
  <c r="F8" i="9" l="1"/>
  <c r="E8" i="9"/>
  <c r="D8" i="9"/>
  <c r="G8" i="10"/>
  <c r="F8" i="10"/>
  <c r="E8" i="10"/>
  <c r="D8" i="10"/>
  <c r="G20" i="9"/>
  <c r="G28" i="9"/>
  <c r="F28" i="9"/>
  <c r="E28" i="9"/>
  <c r="D28" i="9"/>
  <c r="G8" i="4"/>
  <c r="F8" i="4"/>
  <c r="E8" i="4"/>
  <c r="D8" i="4"/>
  <c r="D9" i="6" l="1"/>
  <c r="E9" i="6"/>
  <c r="F9" i="6"/>
  <c r="G9" i="6"/>
  <c r="F21" i="1" l="1"/>
  <c r="E21" i="1"/>
  <c r="G21" i="1"/>
  <c r="G8" i="9" l="1"/>
  <c r="D7" i="7" l="1"/>
  <c r="E7" i="7"/>
  <c r="F7" i="7"/>
  <c r="G7" i="7"/>
  <c r="D8" i="5"/>
  <c r="E8" i="5"/>
  <c r="F8" i="5"/>
  <c r="G8" i="5"/>
  <c r="D9" i="1"/>
  <c r="E9" i="1"/>
  <c r="F9" i="1"/>
  <c r="G9" i="1"/>
  <c r="F29" i="3"/>
  <c r="E29" i="3"/>
  <c r="D29" i="3"/>
  <c r="D28" i="7"/>
  <c r="E28" i="7"/>
  <c r="F28" i="7"/>
  <c r="G28" i="7"/>
  <c r="E10" i="1" l="1"/>
  <c r="G21" i="6"/>
  <c r="F21" i="6"/>
  <c r="E21" i="6"/>
  <c r="D21" i="6"/>
  <c r="G29" i="3"/>
  <c r="D29" i="6" l="1"/>
  <c r="D33" i="6"/>
  <c r="E22" i="6"/>
  <c r="E29" i="6" s="1"/>
  <c r="E33" i="6" s="1"/>
  <c r="E44" i="6" s="1"/>
  <c r="D29" i="10"/>
  <c r="D33" i="10" s="1"/>
  <c r="E29" i="10"/>
  <c r="F29" i="10"/>
  <c r="G29" i="10"/>
  <c r="F19" i="16"/>
  <c r="F21" i="16" s="1"/>
  <c r="E19" i="16"/>
  <c r="E21" i="16" s="1"/>
  <c r="D19" i="16"/>
  <c r="D21" i="16" s="1"/>
  <c r="G19" i="15"/>
  <c r="G21" i="15" s="1"/>
  <c r="F19" i="15"/>
  <c r="F32" i="15" s="1"/>
  <c r="E19" i="15"/>
  <c r="E32" i="15" s="1"/>
  <c r="D19" i="15"/>
  <c r="D21" i="15" s="1"/>
  <c r="G44" i="14"/>
  <c r="F44" i="14"/>
  <c r="E44" i="14"/>
  <c r="D44" i="14"/>
  <c r="G29" i="14"/>
  <c r="F29" i="14"/>
  <c r="E29" i="14"/>
  <c r="D29" i="14"/>
  <c r="G14" i="14"/>
  <c r="F14" i="14"/>
  <c r="E14" i="14"/>
  <c r="D14" i="14"/>
  <c r="G44" i="13"/>
  <c r="F44" i="13"/>
  <c r="E44" i="13"/>
  <c r="D44" i="13"/>
  <c r="E45" i="13" s="1"/>
  <c r="G29" i="13"/>
  <c r="F29" i="13"/>
  <c r="E29" i="13"/>
  <c r="D29" i="13"/>
  <c r="E30" i="13" s="1"/>
  <c r="G14" i="13"/>
  <c r="F14" i="13"/>
  <c r="F48" i="13" s="1"/>
  <c r="F61" i="13" s="1"/>
  <c r="E14" i="13"/>
  <c r="E48" i="13" s="1"/>
  <c r="E61" i="13" s="1"/>
  <c r="D14" i="13"/>
  <c r="D48" i="13" s="1"/>
  <c r="D61" i="13" s="1"/>
  <c r="G44" i="12"/>
  <c r="F44" i="12"/>
  <c r="E44" i="12"/>
  <c r="D44" i="12"/>
  <c r="E45" i="12" s="1"/>
  <c r="G29" i="12"/>
  <c r="F29" i="12"/>
  <c r="E29" i="12"/>
  <c r="D29" i="12"/>
  <c r="E30" i="12" s="1"/>
  <c r="G14" i="12"/>
  <c r="G48" i="12" s="1"/>
  <c r="F14" i="12"/>
  <c r="E14" i="12"/>
  <c r="E48" i="12" s="1"/>
  <c r="E61" i="12" s="1"/>
  <c r="D14" i="12"/>
  <c r="G44" i="11"/>
  <c r="F44" i="11"/>
  <c r="E44" i="11"/>
  <c r="D44" i="11"/>
  <c r="E45" i="11" s="1"/>
  <c r="G29" i="11"/>
  <c r="F29" i="11"/>
  <c r="E29" i="11"/>
  <c r="D29" i="11"/>
  <c r="E30" i="11" s="1"/>
  <c r="G14" i="11"/>
  <c r="F14" i="11"/>
  <c r="F48" i="11" s="1"/>
  <c r="F61" i="11" s="1"/>
  <c r="E14" i="11"/>
  <c r="E48" i="11" s="1"/>
  <c r="E61" i="11" s="1"/>
  <c r="D14" i="11"/>
  <c r="D48" i="11" s="1"/>
  <c r="D61" i="11" s="1"/>
  <c r="F20" i="9"/>
  <c r="E20" i="9"/>
  <c r="D20" i="9"/>
  <c r="G7" i="8"/>
  <c r="F7" i="8"/>
  <c r="E7" i="8"/>
  <c r="D7" i="8"/>
  <c r="F20" i="7"/>
  <c r="E20" i="7"/>
  <c r="D20" i="7"/>
  <c r="G29" i="5"/>
  <c r="F29" i="5"/>
  <c r="E29" i="5"/>
  <c r="D29" i="5"/>
  <c r="F21" i="5"/>
  <c r="E21" i="5"/>
  <c r="D21" i="5"/>
  <c r="G29" i="4"/>
  <c r="G33" i="4" s="1"/>
  <c r="F29" i="4"/>
  <c r="F33" i="4" s="1"/>
  <c r="E29" i="4"/>
  <c r="E33" i="4" s="1"/>
  <c r="D29" i="4"/>
  <c r="D33" i="4" s="1"/>
  <c r="G27" i="2"/>
  <c r="F27" i="2"/>
  <c r="E27" i="2"/>
  <c r="D27" i="2"/>
  <c r="G7" i="2"/>
  <c r="F7" i="2"/>
  <c r="E7" i="2"/>
  <c r="D7" i="2"/>
  <c r="G24" i="4" l="1"/>
  <c r="G23" i="4"/>
  <c r="D31" i="8"/>
  <c r="D41" i="8" s="1"/>
  <c r="F30" i="10"/>
  <c r="G48" i="11"/>
  <c r="G52" i="11" s="1"/>
  <c r="G48" i="13"/>
  <c r="D48" i="14"/>
  <c r="D61" i="14" s="1"/>
  <c r="D48" i="12"/>
  <c r="D61" i="12" s="1"/>
  <c r="F48" i="12"/>
  <c r="F61" i="12" s="1"/>
  <c r="D63" i="12" s="1"/>
  <c r="D65" i="12" s="1"/>
  <c r="F48" i="14"/>
  <c r="F61" i="14" s="1"/>
  <c r="F30" i="14"/>
  <c r="F45" i="14"/>
  <c r="F45" i="11"/>
  <c r="F30" i="12"/>
  <c r="F45" i="12"/>
  <c r="F30" i="13"/>
  <c r="F45" i="13"/>
  <c r="E15" i="14"/>
  <c r="F15" i="14"/>
  <c r="E30" i="14"/>
  <c r="E45" i="14"/>
  <c r="F22" i="10"/>
  <c r="F30" i="11"/>
  <c r="D31" i="2"/>
  <c r="D44" i="2" s="1"/>
  <c r="E31" i="8"/>
  <c r="E41" i="8" s="1"/>
  <c r="G31" i="8"/>
  <c r="E22" i="10"/>
  <c r="F31" i="8"/>
  <c r="F41" i="8" s="1"/>
  <c r="E28" i="8"/>
  <c r="E20" i="8"/>
  <c r="D32" i="7"/>
  <c r="D42" i="7" s="1"/>
  <c r="E30" i="6"/>
  <c r="E33" i="5"/>
  <c r="E44" i="5" s="1"/>
  <c r="D33" i="5"/>
  <c r="D44" i="5" s="1"/>
  <c r="F33" i="5"/>
  <c r="F44" i="5" s="1"/>
  <c r="E42" i="4"/>
  <c r="E30" i="4"/>
  <c r="F42" i="4"/>
  <c r="E30" i="10"/>
  <c r="F31" i="2"/>
  <c r="F44" i="2" s="1"/>
  <c r="F20" i="2"/>
  <c r="E22" i="4"/>
  <c r="E21" i="15"/>
  <c r="E26" i="15" s="1"/>
  <c r="F21" i="15"/>
  <c r="F26" i="15" s="1"/>
  <c r="D32" i="15"/>
  <c r="D34" i="15" s="1"/>
  <c r="E36" i="15" s="1"/>
  <c r="E21" i="9"/>
  <c r="E29" i="9" s="1"/>
  <c r="F21" i="9"/>
  <c r="F29" i="9" s="1"/>
  <c r="F28" i="8"/>
  <c r="F20" i="8"/>
  <c r="E29" i="7"/>
  <c r="G32" i="7"/>
  <c r="E32" i="7"/>
  <c r="E42" i="7" s="1"/>
  <c r="E21" i="7"/>
  <c r="F21" i="7"/>
  <c r="D44" i="6"/>
  <c r="F22" i="6"/>
  <c r="F29" i="6" s="1"/>
  <c r="F33" i="6" s="1"/>
  <c r="F44" i="6" s="1"/>
  <c r="E30" i="5"/>
  <c r="F30" i="5"/>
  <c r="G33" i="5"/>
  <c r="E22" i="5"/>
  <c r="F22" i="5"/>
  <c r="F30" i="4"/>
  <c r="D42" i="4"/>
  <c r="F22" i="4"/>
  <c r="E30" i="3"/>
  <c r="F30" i="3"/>
  <c r="E28" i="2"/>
  <c r="F28" i="2"/>
  <c r="E20" i="2"/>
  <c r="F8" i="2"/>
  <c r="E8" i="2"/>
  <c r="D63" i="13"/>
  <c r="D65" i="13" s="1"/>
  <c r="D63" i="11"/>
  <c r="D65" i="11" s="1"/>
  <c r="E48" i="14"/>
  <c r="G48" i="14"/>
  <c r="G46" i="14" s="1"/>
  <c r="G52" i="13"/>
  <c r="G46" i="13"/>
  <c r="G31" i="13"/>
  <c r="G16" i="13"/>
  <c r="G54" i="13"/>
  <c r="F50" i="13"/>
  <c r="E50" i="13"/>
  <c r="G32" i="13"/>
  <c r="G47" i="13"/>
  <c r="F15" i="13"/>
  <c r="G17" i="13"/>
  <c r="E15" i="13"/>
  <c r="G52" i="12"/>
  <c r="G46" i="12"/>
  <c r="G31" i="12"/>
  <c r="G16" i="12"/>
  <c r="G54" i="12"/>
  <c r="F50" i="12"/>
  <c r="E50" i="12"/>
  <c r="G32" i="12"/>
  <c r="G47" i="12"/>
  <c r="F15" i="12"/>
  <c r="G17" i="12"/>
  <c r="E15" i="12"/>
  <c r="G46" i="11"/>
  <c r="G31" i="11"/>
  <c r="F50" i="11"/>
  <c r="E50" i="11"/>
  <c r="G32" i="11"/>
  <c r="F15" i="11"/>
  <c r="G17" i="11"/>
  <c r="E15" i="11"/>
  <c r="E8" i="8"/>
  <c r="F8" i="8"/>
  <c r="E8" i="7"/>
  <c r="F8" i="7"/>
  <c r="E10" i="6"/>
  <c r="F10" i="6"/>
  <c r="E9" i="5"/>
  <c r="F9" i="5"/>
  <c r="E9" i="4"/>
  <c r="F9" i="4"/>
  <c r="E31" i="2"/>
  <c r="G31" i="2"/>
  <c r="G29" i="1"/>
  <c r="F29" i="1"/>
  <c r="E29" i="1"/>
  <c r="D29" i="1"/>
  <c r="F10" i="1"/>
  <c r="G54" i="11" l="1"/>
  <c r="F50" i="14"/>
  <c r="G16" i="11"/>
  <c r="G47" i="11"/>
  <c r="E50" i="14"/>
  <c r="E61" i="14"/>
  <c r="D63" i="14" s="1"/>
  <c r="D65" i="14" s="1"/>
  <c r="G32" i="14"/>
  <c r="G37" i="5"/>
  <c r="G11" i="5"/>
  <c r="G10" i="5"/>
  <c r="G31" i="7"/>
  <c r="G30" i="7"/>
  <c r="G10" i="7"/>
  <c r="G9" i="7"/>
  <c r="G11" i="4"/>
  <c r="G10" i="4"/>
  <c r="G35" i="8"/>
  <c r="G30" i="8"/>
  <c r="G29" i="8"/>
  <c r="G21" i="8"/>
  <c r="G22" i="8"/>
  <c r="G9" i="8"/>
  <c r="G10" i="8"/>
  <c r="G22" i="7"/>
  <c r="G23" i="7"/>
  <c r="G31" i="5"/>
  <c r="G32" i="5"/>
  <c r="G23" i="5"/>
  <c r="G24" i="5"/>
  <c r="G31" i="4"/>
  <c r="G32" i="4"/>
  <c r="G29" i="2"/>
  <c r="G30" i="2"/>
  <c r="G10" i="2"/>
  <c r="G9" i="2"/>
  <c r="G22" i="2"/>
  <c r="G21" i="2"/>
  <c r="G36" i="7"/>
  <c r="G36" i="4"/>
  <c r="D42" i="8"/>
  <c r="D43" i="8" s="1"/>
  <c r="F33" i="2"/>
  <c r="D45" i="5"/>
  <c r="D46" i="5" s="1"/>
  <c r="E33" i="8"/>
  <c r="F33" i="8"/>
  <c r="F35" i="5"/>
  <c r="G38" i="4"/>
  <c r="G37" i="8"/>
  <c r="G38" i="7"/>
  <c r="F30" i="6"/>
  <c r="D45" i="6"/>
  <c r="D46" i="6" s="1"/>
  <c r="E35" i="5"/>
  <c r="G39" i="5"/>
  <c r="D43" i="4"/>
  <c r="D44" i="4" s="1"/>
  <c r="E35" i="6"/>
  <c r="F35" i="4"/>
  <c r="F36" i="15"/>
  <c r="D36" i="15"/>
  <c r="E22" i="1"/>
  <c r="E34" i="7"/>
  <c r="F35" i="6"/>
  <c r="E35" i="4"/>
  <c r="E33" i="2"/>
  <c r="E44" i="2"/>
  <c r="F22" i="1"/>
  <c r="G33" i="1"/>
  <c r="E33" i="1"/>
  <c r="E43" i="1" s="1"/>
  <c r="D33" i="1"/>
  <c r="D43" i="1" s="1"/>
  <c r="F65" i="13"/>
  <c r="E65" i="13"/>
  <c r="F65" i="12"/>
  <c r="E65" i="12"/>
  <c r="F65" i="11"/>
  <c r="E65" i="11"/>
  <c r="G52" i="14"/>
  <c r="G54" i="14"/>
  <c r="G47" i="14"/>
  <c r="G17" i="14"/>
  <c r="G31" i="14"/>
  <c r="G16" i="14"/>
  <c r="G35" i="2"/>
  <c r="G37" i="2"/>
  <c r="F30" i="1"/>
  <c r="F33" i="1"/>
  <c r="E30" i="1"/>
  <c r="E65" i="14" l="1"/>
  <c r="F65" i="14"/>
  <c r="G32" i="1"/>
  <c r="G12" i="1"/>
  <c r="G31" i="1"/>
  <c r="G11" i="1"/>
  <c r="G23" i="1"/>
  <c r="G24" i="1"/>
  <c r="E43" i="8"/>
  <c r="F43" i="8"/>
  <c r="E46" i="5"/>
  <c r="F46" i="5"/>
  <c r="E44" i="4"/>
  <c r="F44" i="4"/>
  <c r="F46" i="6"/>
  <c r="E46" i="6"/>
  <c r="D46" i="2"/>
  <c r="E35" i="1"/>
  <c r="G38" i="1"/>
  <c r="G36" i="1"/>
  <c r="F35" i="1"/>
  <c r="F43" i="1"/>
  <c r="D44" i="1" s="1"/>
  <c r="D45" i="1" s="1"/>
  <c r="D48" i="2" l="1"/>
  <c r="F48" i="2"/>
  <c r="E48" i="2"/>
  <c r="F45" i="1"/>
  <c r="E45" i="1"/>
  <c r="G29" i="6"/>
  <c r="G33" i="6" l="1"/>
  <c r="G12" i="6" l="1"/>
  <c r="G11" i="6"/>
  <c r="G24" i="6"/>
  <c r="G23" i="6"/>
  <c r="G31" i="6"/>
  <c r="G32" i="6"/>
  <c r="G39" i="6"/>
  <c r="G37" i="6"/>
  <c r="F29" i="7"/>
  <c r="F32" i="7"/>
  <c r="F42" i="7" s="1"/>
  <c r="D43" i="7" l="1"/>
  <c r="F44" i="7" s="1"/>
  <c r="F34" i="7"/>
  <c r="E44" i="7" l="1"/>
  <c r="D44" i="7"/>
  <c r="G32" i="9" l="1"/>
  <c r="G31" i="9" l="1"/>
  <c r="G30" i="9"/>
  <c r="G23" i="9"/>
  <c r="G22" i="9"/>
  <c r="G10" i="9"/>
  <c r="G11" i="9"/>
  <c r="G38" i="9"/>
  <c r="G36" i="9"/>
  <c r="G33" i="10"/>
  <c r="G11" i="10" l="1"/>
  <c r="G10" i="10"/>
  <c r="G32" i="10"/>
  <c r="G31" i="10"/>
  <c r="G24" i="10"/>
  <c r="G23" i="10"/>
  <c r="G38" i="10"/>
  <c r="G36" i="10"/>
  <c r="D42" i="10"/>
  <c r="E9" i="10"/>
  <c r="E33" i="10"/>
  <c r="E42" i="10" s="1"/>
  <c r="F9" i="10"/>
  <c r="F33" i="10"/>
  <c r="F35" i="10" l="1"/>
  <c r="E35" i="10"/>
  <c r="F42" i="10"/>
  <c r="D43" i="10" s="1"/>
  <c r="D44" i="10" s="1"/>
  <c r="E44" i="10" l="1"/>
  <c r="F44" i="10"/>
  <c r="D32" i="9"/>
  <c r="D42" i="9" s="1"/>
  <c r="E9" i="9"/>
  <c r="E32" i="9"/>
  <c r="F9" i="9"/>
  <c r="F32" i="9"/>
  <c r="F42" i="9" s="1"/>
  <c r="E34" i="9" l="1"/>
  <c r="E42" i="9"/>
  <c r="D43" i="9" s="1"/>
  <c r="F44" i="9" s="1"/>
  <c r="F34" i="9"/>
  <c r="E44" i="9" l="1"/>
  <c r="D44" i="9"/>
  <c r="G33" i="3"/>
  <c r="E33" i="3"/>
  <c r="F33" i="3"/>
  <c r="G13" i="3" l="1"/>
  <c r="G12" i="3"/>
  <c r="D33" i="3"/>
  <c r="D44" i="3" s="1"/>
  <c r="E44" i="3"/>
  <c r="F44" i="3"/>
  <c r="F22" i="3"/>
  <c r="E22" i="3"/>
  <c r="F35" i="3" l="1"/>
  <c r="E35" i="3"/>
  <c r="D45" i="3"/>
  <c r="D46" i="3" s="1"/>
  <c r="G31" i="3"/>
  <c r="G37" i="3"/>
  <c r="G32" i="3"/>
  <c r="G39" i="3"/>
  <c r="G24" i="3"/>
  <c r="G23" i="3"/>
  <c r="E46" i="3" l="1"/>
  <c r="F46" i="3"/>
</calcChain>
</file>

<file path=xl/sharedStrings.xml><?xml version="1.0" encoding="utf-8"?>
<sst xmlns="http://schemas.openxmlformats.org/spreadsheetml/2006/main" count="737" uniqueCount="164">
  <si>
    <t>рацион</t>
  </si>
  <si>
    <t>выход блюд</t>
  </si>
  <si>
    <t>белки</t>
  </si>
  <si>
    <t>жиры</t>
  </si>
  <si>
    <t>углеводы</t>
  </si>
  <si>
    <t>энергетическая ценность</t>
  </si>
  <si>
    <t>примечание</t>
  </si>
  <si>
    <t>№ п/п</t>
  </si>
  <si>
    <t xml:space="preserve">1-й день </t>
  </si>
  <si>
    <t xml:space="preserve">завтрак </t>
  </si>
  <si>
    <t>ИТОГО</t>
  </si>
  <si>
    <t>БЖУ</t>
  </si>
  <si>
    <t>обед</t>
  </si>
  <si>
    <t>полдник (ужин)</t>
  </si>
  <si>
    <t>Всего за рацион</t>
  </si>
  <si>
    <t xml:space="preserve">% энергетической ценности рациона от максимальной калорийности суточного рациона </t>
  </si>
  <si>
    <t>% энергетической ценности рациона от минимальной калорийности суточного рациона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</si>
  <si>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</si>
  <si>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</si>
  <si>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</si>
  <si>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</si>
  <si>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</si>
  <si>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</si>
  <si>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</si>
  <si>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</si>
  <si>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</si>
  <si>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</si>
  <si>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</si>
  <si>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</si>
  <si>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</si>
  <si>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СРЕДНЕСТАТИСТИЧЕСКИЕ ДАННЫЕ </t>
  </si>
  <si>
    <t xml:space="preserve">1-Й ДЕНЬ </t>
  </si>
  <si>
    <t xml:space="preserve">2-Й ДЕНЬ </t>
  </si>
  <si>
    <t xml:space="preserve">3-Й ДЕНЬ </t>
  </si>
  <si>
    <t xml:space="preserve">4-Й ДЕНЬ </t>
  </si>
  <si>
    <t xml:space="preserve">5-Й ДЕНЬ </t>
  </si>
  <si>
    <t xml:space="preserve">6-Й ДЕНЬ </t>
  </si>
  <si>
    <t xml:space="preserve">7-Й ДЕНЬ </t>
  </si>
  <si>
    <t xml:space="preserve">8-Й ДЕНЬ </t>
  </si>
  <si>
    <t xml:space="preserve">9-Й ДЕНЬ </t>
  </si>
  <si>
    <t xml:space="preserve">10-Й ДЕНЬ </t>
  </si>
  <si>
    <t xml:space="preserve">11-Й ДЕНЬ </t>
  </si>
  <si>
    <t xml:space="preserve">12-Й ДЕНЬ </t>
  </si>
  <si>
    <t xml:space="preserve">13-Й ДЕНЬ </t>
  </si>
  <si>
    <t xml:space="preserve">14-Й ДЕНЬ </t>
  </si>
  <si>
    <t xml:space="preserve">среднее значение за 1 день </t>
  </si>
  <si>
    <t>СРЕДНЕСТАТИСТИЧЕСКИЕ ДАННЫЕ  энергетической ценности рационов (в %)</t>
  </si>
  <si>
    <t>завтрак</t>
  </si>
  <si>
    <r>
      <t>и</t>
    </r>
    <r>
      <rPr>
        <b/>
        <sz val="11"/>
        <color theme="1"/>
        <rFont val="Calibri"/>
        <family val="2"/>
        <charset val="204"/>
        <scheme val="minor"/>
      </rPr>
      <t>того  сумма</t>
    </r>
  </si>
  <si>
    <t>% энергетической ценности при 60 %</t>
  </si>
  <si>
    <t>% энергетической ценности при 70 %</t>
  </si>
  <si>
    <t>Рассчет перевода БЖУ в калории и % соотношение от суточного рациона</t>
  </si>
  <si>
    <t>Коэфф. пересчета в калории</t>
  </si>
  <si>
    <t>Количество калорий</t>
  </si>
  <si>
    <t>Сумма калорий Б+Ж+У</t>
  </si>
  <si>
    <t>Рассчет структуры суточного рациона</t>
  </si>
  <si>
    <t>Нормируемое значение структуры (соответствие ТНПА)</t>
  </si>
  <si>
    <t>10-15 %</t>
  </si>
  <si>
    <t>30-32 %</t>
  </si>
  <si>
    <t>55-60 %</t>
  </si>
  <si>
    <t>Количество дней</t>
  </si>
  <si>
    <t>100/15</t>
  </si>
  <si>
    <t>50/120</t>
  </si>
  <si>
    <t>Хлеб ржаной</t>
  </si>
  <si>
    <t>250/5</t>
  </si>
  <si>
    <t>250/25</t>
  </si>
  <si>
    <t>% энергетической ценности при 65 %</t>
  </si>
  <si>
    <t>% энергетической ценности при 75 %</t>
  </si>
  <si>
    <t>% энергетической ценности при 65%</t>
  </si>
  <si>
    <t>Пюре картофельное</t>
  </si>
  <si>
    <t>% энергетической ценности при 75%</t>
  </si>
  <si>
    <t>Макаронные изделия отварные</t>
  </si>
  <si>
    <t>Чай с сахаром</t>
  </si>
  <si>
    <t>Хлеб пшеничный</t>
  </si>
  <si>
    <t>Печенье</t>
  </si>
  <si>
    <t>Кофейный напиток с молоком</t>
  </si>
  <si>
    <t>250/5/20</t>
  </si>
  <si>
    <t>Бутерброд с сыром</t>
  </si>
  <si>
    <t>Суп картофельный с мясными фрикадельками</t>
  </si>
  <si>
    <t>Каша вязкая рисовая</t>
  </si>
  <si>
    <t>Кефир</t>
  </si>
  <si>
    <t>Сок</t>
  </si>
  <si>
    <t>Какао с молоком</t>
  </si>
  <si>
    <t>Каша вязкая гречневая</t>
  </si>
  <si>
    <t>Омлет натуральный</t>
  </si>
  <si>
    <t>Бутерброд "Купалле"</t>
  </si>
  <si>
    <t>105/5</t>
  </si>
  <si>
    <t>Шарлотка с яблоками "Цудоуная"</t>
  </si>
  <si>
    <t>150/20</t>
  </si>
  <si>
    <t>Йогурт</t>
  </si>
  <si>
    <t>Нектар</t>
  </si>
  <si>
    <t>Инженер-технолог</t>
  </si>
  <si>
    <t>Е.А.Бохан</t>
  </si>
  <si>
    <t>Компот из свежих плодов</t>
  </si>
  <si>
    <t>Каша жидкая молочная манная</t>
  </si>
  <si>
    <t>Котлета "Дуэт"</t>
  </si>
  <si>
    <t>Напиток лимонный</t>
  </si>
  <si>
    <t>Напиток "Фантастик"</t>
  </si>
  <si>
    <t>Щи из свежей капусты со сметаной</t>
  </si>
  <si>
    <t>Сосиски отварные</t>
  </si>
  <si>
    <t>Помидоры свежие (порционно)</t>
  </si>
  <si>
    <t>Плов "Домашний" (в-т 2)</t>
  </si>
  <si>
    <t>Фрукты</t>
  </si>
  <si>
    <t>Запеканка из творога новая с повидлом</t>
  </si>
  <si>
    <t>Чай "Школьный" с апельсином</t>
  </si>
  <si>
    <t>Бутерброд "Домашний"</t>
  </si>
  <si>
    <t>Блинчики "Улыбка"</t>
  </si>
  <si>
    <t>Биточек "Воздушный"</t>
  </si>
  <si>
    <t xml:space="preserve">Каша расыпчатая рисовая </t>
  </si>
  <si>
    <t>Блины "Банановый рай"</t>
  </si>
  <si>
    <t>70/20</t>
  </si>
  <si>
    <t>Чай "Школьный" с лимоном</t>
  </si>
  <si>
    <t>Борщ с капустой и картофелем со сметаной</t>
  </si>
  <si>
    <t>Бутерброд "Крок Мисье"</t>
  </si>
  <si>
    <t>Блины "Шоколадный вулкан"</t>
  </si>
  <si>
    <t>Каша расыпчатая рисовая</t>
  </si>
  <si>
    <t>Мясное гнездо Вальдинепа</t>
  </si>
  <si>
    <t>75/50</t>
  </si>
  <si>
    <t>Блинчики фаршированные с колбасой и сыром</t>
  </si>
  <si>
    <t>135/5</t>
  </si>
  <si>
    <t>Творожно-фруктовая запеканка</t>
  </si>
  <si>
    <t>Пицца "Школьная"</t>
  </si>
  <si>
    <t>Гренки "Лакомка"</t>
  </si>
  <si>
    <t>Котлета "Нясвиж"</t>
  </si>
  <si>
    <t>Сырники из творога с вареньем</t>
  </si>
  <si>
    <t>Мясные шарики</t>
  </si>
  <si>
    <t>Каша расыпчатая гречневая</t>
  </si>
  <si>
    <t>Манник "Полосатик" с вареньем</t>
  </si>
  <si>
    <t>Драчена</t>
  </si>
  <si>
    <t>Напиток "Родничок" (в-т 2)</t>
  </si>
  <si>
    <t>Коврижка по-домашнему (В-1)</t>
  </si>
  <si>
    <t>Фрукты свежие</t>
  </si>
  <si>
    <t>Чай с апельсином</t>
  </si>
  <si>
    <t>Пирог</t>
  </si>
  <si>
    <t>Кондитерские изделия (зефир)</t>
  </si>
  <si>
    <t>Компот из сухофруктов "Школьный" (курага)</t>
  </si>
  <si>
    <t>Кондитерские изделия (мармелад)</t>
  </si>
  <si>
    <t>Кондитерские изделия (халва)</t>
  </si>
  <si>
    <t>Сок в ассортименте</t>
  </si>
  <si>
    <t>Чай "Школьный" с сахаром</t>
  </si>
  <si>
    <t>Рыба в сыре жаренная</t>
  </si>
  <si>
    <t>Капуста по-домашнему</t>
  </si>
  <si>
    <t>Мясо тушеное "Вкусное"</t>
  </si>
  <si>
    <t>50/25</t>
  </si>
  <si>
    <t xml:space="preserve">Каша вязкая гречневая </t>
  </si>
  <si>
    <t>Овощи консервированные (порциями) огурцы</t>
  </si>
  <si>
    <t>Салат из белокочаной капусты с зеленым горошком</t>
  </si>
  <si>
    <t>Салат "Минутка"</t>
  </si>
  <si>
    <t>Салат "Парус"</t>
  </si>
  <si>
    <t>Винегрет с зеленым горошком</t>
  </si>
  <si>
    <t>Борщ с картофелем со сметаной с мясом</t>
  </si>
  <si>
    <t>Бифштекс "Смачны"</t>
  </si>
  <si>
    <t>Гуляш детский</t>
  </si>
  <si>
    <t>50/15</t>
  </si>
  <si>
    <t>Биточки "Золотая рыбка"</t>
  </si>
  <si>
    <t>Биточки куриные "Наслаждение"</t>
  </si>
  <si>
    <t>Салат "Заря"</t>
  </si>
  <si>
    <t>Щи домашние со сметаной и мясом</t>
  </si>
  <si>
    <t>Суп картофельный с бобовыми и с мясом</t>
  </si>
  <si>
    <t>250/20</t>
  </si>
  <si>
    <t>Рассольник ленинградский со сметаной</t>
  </si>
  <si>
    <t>Борщ с капустой и картофелем со сметаной и с мясом</t>
  </si>
  <si>
    <t>Салат "Чайка"</t>
  </si>
  <si>
    <t>Салат "Горошек"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</si>
</sst>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2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74">
    <xf numFmtId="0" fontId="0" fillId="0" borderId="0" xfId="0"/>
    <xf numFmtId="0" fontId="0" fillId="0" borderId="2" xfId="0" applyBorder="1"/>
    <xf numFmtId="0" fontId="0" fillId="0" borderId="2" xfId="0" applyBorder="1" applyAlignment="1">
      <alignment wrapText="1"/>
    </xf>
    <xf numFmtId="0" fontId="1" fillId="0" borderId="2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4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3" fillId="0" borderId="16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4" xfId="0" applyFont="1" applyBorder="1" applyAlignment="1">
      <alignment horizontal="center" vertical="top" wrapText="1"/>
    </xf>
    <xf numFmtId="0" fontId="4" fillId="0" borderId="15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top" wrapText="1"/>
    </xf>
    <xf numFmtId="0" fontId="5" fillId="0" borderId="0" xfId="0" applyFont="1"/>
    <xf numFmtId="0" fontId="4" fillId="0" borderId="14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top" wrapText="1"/>
    </xf>
    <xf numFmtId="0" fontId="3" fillId="0" borderId="2" xfId="0" applyFont="1" applyBorder="1"/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164" fontId="3" fillId="0" borderId="16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164" fontId="3" fillId="0" borderId="14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0" fillId="0" borderId="3" xfId="0" applyBorder="1"/>
    <xf numFmtId="0" fontId="0" fillId="0" borderId="13" xfId="0" applyBorder="1" applyAlignment="1">
      <alignment horizontal="center"/>
    </xf>
    <xf numFmtId="164" fontId="3" fillId="0" borderId="13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/>
    </xf>
    <xf numFmtId="0" fontId="3" fillId="0" borderId="19" xfId="0" applyFont="1" applyBorder="1" applyAlignment="1">
      <alignment horizontal="center"/>
    </xf>
    <xf numFmtId="0" fontId="2" fillId="0" borderId="1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4" fontId="0" fillId="0" borderId="2" xfId="0" applyNumberForma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164" fontId="0" fillId="0" borderId="2" xfId="0" applyNumberFormat="1" applyBorder="1"/>
    <xf numFmtId="0" fontId="1" fillId="0" borderId="21" xfId="0" applyFont="1" applyFill="1" applyBorder="1"/>
    <xf numFmtId="0" fontId="3" fillId="0" borderId="14" xfId="0" applyFont="1" applyFill="1" applyBorder="1" applyAlignment="1">
      <alignment horizontal="center" vertical="center" wrapText="1"/>
    </xf>
    <xf numFmtId="2" fontId="0" fillId="0" borderId="2" xfId="0" applyNumberFormat="1" applyBorder="1"/>
    <xf numFmtId="0" fontId="6" fillId="0" borderId="2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 wrapText="1"/>
    </xf>
    <xf numFmtId="0" fontId="6" fillId="2" borderId="2" xfId="0" applyFont="1" applyFill="1" applyBorder="1" applyAlignment="1">
      <alignment horizontal="left" vertical="center" wrapText="1"/>
    </xf>
    <xf numFmtId="0" fontId="7" fillId="0" borderId="2" xfId="0" applyFont="1" applyBorder="1" applyAlignment="1">
      <alignment horizontal="center" vertical="center"/>
    </xf>
    <xf numFmtId="0" fontId="8" fillId="2" borderId="2" xfId="0" applyFont="1" applyFill="1" applyBorder="1" applyAlignment="1">
      <alignment horizontal="left" vertical="center" wrapText="1"/>
    </xf>
    <xf numFmtId="0" fontId="7" fillId="4" borderId="12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Continuous" vertical="center"/>
    </xf>
    <xf numFmtId="0" fontId="6" fillId="0" borderId="12" xfId="0" applyFont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/>
    </xf>
    <xf numFmtId="0" fontId="6" fillId="2" borderId="7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2" xfId="0" applyFont="1" applyFill="1" applyBorder="1" applyAlignment="1">
      <alignment horizontal="center" vertical="center"/>
    </xf>
    <xf numFmtId="0" fontId="7" fillId="0" borderId="7" xfId="0" applyFont="1" applyBorder="1" applyAlignment="1">
      <alignment horizontal="left" vertical="center" wrapText="1"/>
    </xf>
    <xf numFmtId="0" fontId="7" fillId="2" borderId="12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2" fontId="6" fillId="0" borderId="2" xfId="0" applyNumberFormat="1" applyFont="1" applyBorder="1" applyAlignment="1">
      <alignment horizontal="left" vertical="center" wrapText="1"/>
    </xf>
    <xf numFmtId="2" fontId="6" fillId="0" borderId="2" xfId="0" applyNumberFormat="1" applyFont="1" applyBorder="1" applyAlignment="1">
      <alignment horizontal="left" vertical="center"/>
    </xf>
    <xf numFmtId="0" fontId="6" fillId="0" borderId="2" xfId="0" applyFont="1" applyBorder="1" applyAlignment="1">
      <alignment horizontal="center" vertical="center"/>
    </xf>
    <xf numFmtId="0" fontId="6" fillId="0" borderId="7" xfId="0" applyFont="1" applyBorder="1" applyAlignment="1">
      <alignment horizontal="left" vertical="center"/>
    </xf>
    <xf numFmtId="0" fontId="6" fillId="2" borderId="1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6" fillId="3" borderId="12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left" vertical="center" wrapText="1"/>
    </xf>
    <xf numFmtId="0" fontId="7" fillId="3" borderId="12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left" vertical="center" wrapText="1"/>
    </xf>
    <xf numFmtId="0" fontId="7" fillId="3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0" fontId="10" fillId="0" borderId="12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left" vertical="center"/>
    </xf>
    <xf numFmtId="0" fontId="7" fillId="2" borderId="2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 wrapText="1"/>
    </xf>
    <xf numFmtId="2" fontId="10" fillId="0" borderId="12" xfId="0" applyNumberFormat="1" applyFont="1" applyBorder="1" applyAlignment="1">
      <alignment horizontal="center" vertical="center"/>
    </xf>
    <xf numFmtId="2" fontId="10" fillId="0" borderId="5" xfId="0" applyNumberFormat="1" applyFont="1" applyBorder="1" applyAlignment="1">
      <alignment horizontal="center" vertical="center"/>
    </xf>
    <xf numFmtId="2" fontId="10" fillId="0" borderId="2" xfId="0" applyNumberFormat="1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2" fontId="10" fillId="3" borderId="5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/>
    </xf>
    <xf numFmtId="0" fontId="3" fillId="0" borderId="22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 wrapText="1"/>
    </xf>
    <xf numFmtId="0" fontId="7" fillId="5" borderId="2" xfId="0" applyFont="1" applyFill="1" applyBorder="1" applyAlignment="1">
      <alignment horizontal="center" vertical="center"/>
    </xf>
    <xf numFmtId="0" fontId="3" fillId="5" borderId="14" xfId="0" applyFont="1" applyFill="1" applyBorder="1" applyAlignment="1">
      <alignment horizontal="center" vertical="center" wrapText="1"/>
    </xf>
    <xf numFmtId="0" fontId="7" fillId="5" borderId="2" xfId="0" applyFont="1" applyFill="1" applyBorder="1" applyAlignment="1">
      <alignment horizontal="left" vertical="center"/>
    </xf>
    <xf numFmtId="0" fontId="7" fillId="6" borderId="2" xfId="0" applyFont="1" applyFill="1" applyBorder="1" applyAlignment="1">
      <alignment horizontal="centerContinuous" vertical="center"/>
    </xf>
    <xf numFmtId="164" fontId="3" fillId="5" borderId="14" xfId="0" applyNumberFormat="1" applyFont="1" applyFill="1" applyBorder="1" applyAlignment="1">
      <alignment horizontal="center" vertical="center" wrapText="1"/>
    </xf>
    <xf numFmtId="0" fontId="6" fillId="5" borderId="12" xfId="0" applyFont="1" applyFill="1" applyBorder="1" applyAlignment="1">
      <alignment horizontal="center" vertical="center"/>
    </xf>
    <xf numFmtId="0" fontId="3" fillId="5" borderId="16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3" fillId="5" borderId="16" xfId="0" applyFont="1" applyFill="1" applyBorder="1" applyAlignment="1">
      <alignment horizontal="center" vertical="top" wrapText="1"/>
    </xf>
    <xf numFmtId="0" fontId="6" fillId="5" borderId="2" xfId="0" applyFont="1" applyFill="1" applyBorder="1" applyAlignment="1">
      <alignment horizontal="left" vertical="center"/>
    </xf>
    <xf numFmtId="0" fontId="1" fillId="0" borderId="2" xfId="0" applyFont="1" applyFill="1" applyBorder="1"/>
    <xf numFmtId="0" fontId="0" fillId="0" borderId="2" xfId="0" applyFill="1" applyBorder="1"/>
    <xf numFmtId="0" fontId="6" fillId="5" borderId="2" xfId="0" applyFont="1" applyFill="1" applyBorder="1" applyAlignment="1">
      <alignment horizontal="left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/>
    </xf>
    <xf numFmtId="0" fontId="10" fillId="5" borderId="5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2" fontId="3" fillId="5" borderId="20" xfId="0" applyNumberFormat="1" applyFont="1" applyFill="1" applyBorder="1" applyAlignment="1">
      <alignment horizontal="center" vertical="top" wrapText="1"/>
    </xf>
    <xf numFmtId="0" fontId="7" fillId="5" borderId="2" xfId="0" applyFont="1" applyFill="1" applyBorder="1" applyAlignment="1">
      <alignment vertical="center"/>
    </xf>
    <xf numFmtId="0" fontId="7" fillId="5" borderId="12" xfId="0" applyFont="1" applyFill="1" applyBorder="1" applyAlignment="1">
      <alignment horizontal="center" vertical="center"/>
    </xf>
    <xf numFmtId="0" fontId="6" fillId="5" borderId="12" xfId="0" applyFont="1" applyFill="1" applyBorder="1" applyAlignment="1">
      <alignment horizontal="center" vertical="center" wrapText="1"/>
    </xf>
    <xf numFmtId="0" fontId="3" fillId="5" borderId="20" xfId="0" applyFont="1" applyFill="1" applyBorder="1" applyAlignment="1">
      <alignment horizontal="center" vertical="top" wrapText="1"/>
    </xf>
    <xf numFmtId="0" fontId="3" fillId="5" borderId="13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3" fillId="5" borderId="18" xfId="0" applyFont="1" applyFill="1" applyBorder="1" applyAlignment="1">
      <alignment horizontal="center" vertical="center" wrapText="1"/>
    </xf>
    <xf numFmtId="0" fontId="7" fillId="6" borderId="2" xfId="0" applyFont="1" applyFill="1" applyBorder="1" applyAlignment="1">
      <alignment horizontal="center" vertical="center" wrapText="1"/>
    </xf>
    <xf numFmtId="0" fontId="0" fillId="5" borderId="7" xfId="0" applyFill="1" applyBorder="1"/>
    <xf numFmtId="0" fontId="2" fillId="5" borderId="14" xfId="0" applyFont="1" applyFill="1" applyBorder="1" applyAlignment="1">
      <alignment horizontal="center" vertical="center" wrapText="1"/>
    </xf>
    <xf numFmtId="164" fontId="3" fillId="5" borderId="16" xfId="0" applyNumberFormat="1" applyFont="1" applyFill="1" applyBorder="1" applyAlignment="1">
      <alignment horizontal="center" vertical="top" wrapText="1"/>
    </xf>
    <xf numFmtId="0" fontId="7" fillId="6" borderId="7" xfId="0" applyFont="1" applyFill="1" applyBorder="1" applyAlignment="1">
      <alignment horizontal="center" vertical="center" wrapText="1"/>
    </xf>
    <xf numFmtId="0" fontId="6" fillId="6" borderId="7" xfId="0" applyFont="1" applyFill="1" applyBorder="1" applyAlignment="1">
      <alignment horizontal="center" vertical="center"/>
    </xf>
    <xf numFmtId="0" fontId="3" fillId="5" borderId="17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left" vertical="center" wrapText="1"/>
    </xf>
    <xf numFmtId="0" fontId="3" fillId="5" borderId="20" xfId="0" applyFont="1" applyFill="1" applyBorder="1" applyAlignment="1">
      <alignment horizontal="center" vertical="center" wrapText="1"/>
    </xf>
    <xf numFmtId="0" fontId="3" fillId="5" borderId="23" xfId="0" applyFont="1" applyFill="1" applyBorder="1" applyAlignment="1">
      <alignment horizontal="center" vertical="center" wrapText="1"/>
    </xf>
    <xf numFmtId="164" fontId="3" fillId="5" borderId="16" xfId="0" applyNumberFormat="1" applyFont="1" applyFill="1" applyBorder="1" applyAlignment="1">
      <alignment horizontal="center" vertical="center" wrapText="1"/>
    </xf>
    <xf numFmtId="0" fontId="3" fillId="5" borderId="14" xfId="0" applyFont="1" applyFill="1" applyBorder="1" applyAlignment="1">
      <alignment horizontal="center" vertical="top" wrapText="1"/>
    </xf>
    <xf numFmtId="0" fontId="6" fillId="6" borderId="2" xfId="0" applyFont="1" applyFill="1" applyBorder="1" applyAlignment="1">
      <alignment horizontal="left" vertical="center"/>
    </xf>
    <xf numFmtId="0" fontId="11" fillId="5" borderId="12" xfId="0" applyFont="1" applyFill="1" applyBorder="1" applyAlignment="1">
      <alignment horizontal="center" vertical="center"/>
    </xf>
    <xf numFmtId="0" fontId="11" fillId="6" borderId="12" xfId="0" applyFont="1" applyFill="1" applyBorder="1" applyAlignment="1">
      <alignment horizontal="center" vertical="center"/>
    </xf>
    <xf numFmtId="0" fontId="0" fillId="5" borderId="20" xfId="0" applyFill="1" applyBorder="1" applyAlignment="1">
      <alignment horizontal="center" vertical="center"/>
    </xf>
    <xf numFmtId="2" fontId="6" fillId="5" borderId="2" xfId="0" applyNumberFormat="1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left"/>
    </xf>
    <xf numFmtId="0" fontId="6" fillId="5" borderId="2" xfId="0" applyFont="1" applyFill="1" applyBorder="1" applyAlignment="1">
      <alignment horizontal="left" wrapText="1"/>
    </xf>
    <xf numFmtId="0" fontId="7" fillId="5" borderId="2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 wrapText="1"/>
    </xf>
    <xf numFmtId="1" fontId="7" fillId="5" borderId="2" xfId="0" applyNumberFormat="1" applyFont="1" applyFill="1" applyBorder="1" applyAlignment="1">
      <alignment horizontal="center" vertical="center"/>
    </xf>
    <xf numFmtId="2" fontId="3" fillId="5" borderId="14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1" fillId="0" borderId="10" xfId="0" applyFont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0" fontId="1" fillId="0" borderId="12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6"/>
  <sheetViews>
    <sheetView topLeftCell="A4" workbookViewId="0">
      <selection activeCell="B15" sqref="B15:G15"/>
    </sheetView>
  </sheetViews>
  <sheetFormatPr defaultRowHeight="15" x14ac:dyDescent="0.25"/>
  <cols>
    <col min="1" max="1" width="3.5703125" customWidth="1"/>
    <col min="2" max="2" width="34" customWidth="1"/>
    <col min="3" max="3" width="10.140625" bestFit="1" customWidth="1"/>
    <col min="8" max="8" width="36.42578125" customWidth="1"/>
  </cols>
  <sheetData>
    <row r="1" spans="1:8" ht="52.5" customHeight="1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8</v>
      </c>
      <c r="C2" s="155"/>
      <c r="D2" s="155"/>
      <c r="E2" s="155"/>
      <c r="F2" s="155"/>
      <c r="G2" s="155"/>
      <c r="H2" s="156"/>
    </row>
    <row r="3" spans="1:8" x14ac:dyDescent="0.25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ht="16.5" customHeight="1" thickBot="1" x14ac:dyDescent="0.3">
      <c r="A4" s="1"/>
      <c r="B4" s="50" t="s">
        <v>99</v>
      </c>
      <c r="C4" s="51">
        <v>50</v>
      </c>
      <c r="D4" s="29">
        <v>4.95</v>
      </c>
      <c r="E4" s="19">
        <v>8.9499999999999993</v>
      </c>
      <c r="F4" s="19">
        <v>0.8</v>
      </c>
      <c r="G4" s="19">
        <v>103.5</v>
      </c>
    </row>
    <row r="5" spans="1:8" ht="17.25" customHeight="1" thickBot="1" x14ac:dyDescent="0.3">
      <c r="A5" s="1"/>
      <c r="B5" s="52" t="s">
        <v>71</v>
      </c>
      <c r="C5" s="51">
        <v>150</v>
      </c>
      <c r="D5" s="19">
        <v>5.0999999999999996</v>
      </c>
      <c r="E5" s="19">
        <v>4.3499999999999996</v>
      </c>
      <c r="F5" s="19">
        <v>30.3</v>
      </c>
      <c r="G5" s="19">
        <v>180</v>
      </c>
    </row>
    <row r="6" spans="1:8" ht="16.5" customHeight="1" thickBot="1" x14ac:dyDescent="0.3">
      <c r="A6" s="1"/>
      <c r="B6" s="53" t="s">
        <v>75</v>
      </c>
      <c r="C6" s="54">
        <v>200</v>
      </c>
      <c r="D6" s="19">
        <v>1.4</v>
      </c>
      <c r="E6" s="19">
        <v>1</v>
      </c>
      <c r="F6" s="29">
        <v>15</v>
      </c>
      <c r="G6" s="29">
        <v>78</v>
      </c>
    </row>
    <row r="7" spans="1:8" ht="16.5" thickBot="1" x14ac:dyDescent="0.3">
      <c r="A7" s="1"/>
      <c r="B7" s="55" t="s">
        <v>77</v>
      </c>
      <c r="C7" s="56">
        <v>40</v>
      </c>
      <c r="D7" s="11">
        <v>5.72</v>
      </c>
      <c r="E7" s="11">
        <v>7.92</v>
      </c>
      <c r="F7" s="11">
        <v>9.7200000000000006</v>
      </c>
      <c r="G7" s="11">
        <v>132.80000000000001</v>
      </c>
    </row>
    <row r="8" spans="1:8" ht="16.5" thickBot="1" x14ac:dyDescent="0.3">
      <c r="A8" s="1"/>
      <c r="B8" s="55"/>
      <c r="C8" s="56"/>
      <c r="D8" s="11"/>
      <c r="E8" s="11"/>
      <c r="F8" s="11"/>
      <c r="G8" s="11"/>
    </row>
    <row r="9" spans="1:8" x14ac:dyDescent="0.25">
      <c r="A9" s="1"/>
      <c r="B9" s="3" t="s">
        <v>10</v>
      </c>
      <c r="C9" s="1"/>
      <c r="D9" s="1">
        <f>SUM(D4:D8)</f>
        <v>17.170000000000002</v>
      </c>
      <c r="E9" s="1">
        <f>SUM(E4:E8)</f>
        <v>22.22</v>
      </c>
      <c r="F9" s="1">
        <f>SUM(F4:F8)</f>
        <v>55.82</v>
      </c>
      <c r="G9" s="1">
        <f>SUM(G4:G8)</f>
        <v>494.3</v>
      </c>
    </row>
    <row r="10" spans="1:8" x14ac:dyDescent="0.25">
      <c r="A10" s="1"/>
      <c r="B10" s="3" t="s">
        <v>11</v>
      </c>
      <c r="C10" s="1"/>
      <c r="D10" s="1">
        <v>1</v>
      </c>
      <c r="E10" s="1">
        <f>E9/D9</f>
        <v>1.2941176470588234</v>
      </c>
      <c r="F10" s="1">
        <f>F9/D9</f>
        <v>3.2510192195690153</v>
      </c>
      <c r="G10" s="1"/>
    </row>
    <row r="11" spans="1:8" x14ac:dyDescent="0.25">
      <c r="A11" s="1"/>
      <c r="B11" s="154" t="s">
        <v>66</v>
      </c>
      <c r="C11" s="165"/>
      <c r="D11" s="165"/>
      <c r="E11" s="165"/>
      <c r="F11" s="166"/>
      <c r="G11" s="1">
        <f>G9*65/G33</f>
        <v>20.541845150565823</v>
      </c>
    </row>
    <row r="12" spans="1:8" x14ac:dyDescent="0.25">
      <c r="A12" s="1"/>
      <c r="B12" s="154" t="s">
        <v>67</v>
      </c>
      <c r="C12" s="165"/>
      <c r="D12" s="165"/>
      <c r="E12" s="165"/>
      <c r="F12" s="166"/>
      <c r="G12" s="1">
        <f>G9*75/G33</f>
        <v>23.702129019883639</v>
      </c>
    </row>
    <row r="13" spans="1:8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8" ht="30.75" customHeight="1" thickBot="1" x14ac:dyDescent="0.3">
      <c r="A14" s="1"/>
      <c r="B14" s="101" t="s">
        <v>145</v>
      </c>
      <c r="C14" s="102">
        <v>30</v>
      </c>
      <c r="D14" s="103">
        <v>1.4</v>
      </c>
      <c r="E14" s="103">
        <v>0</v>
      </c>
      <c r="F14" s="103">
        <v>0.65</v>
      </c>
      <c r="G14" s="103">
        <v>9.6</v>
      </c>
    </row>
    <row r="15" spans="1:8" ht="16.5" thickBot="1" x14ac:dyDescent="0.3">
      <c r="A15" s="1"/>
      <c r="B15" s="104" t="s">
        <v>157</v>
      </c>
      <c r="C15" s="102" t="s">
        <v>76</v>
      </c>
      <c r="D15" s="103">
        <v>10.65</v>
      </c>
      <c r="E15" s="103">
        <v>7.32</v>
      </c>
      <c r="F15" s="103">
        <v>9.34</v>
      </c>
      <c r="G15" s="103">
        <v>148.80000000000001</v>
      </c>
    </row>
    <row r="16" spans="1:8" ht="16.5" thickBot="1" x14ac:dyDescent="0.3">
      <c r="A16" s="1"/>
      <c r="B16" s="101" t="s">
        <v>101</v>
      </c>
      <c r="C16" s="102" t="s">
        <v>62</v>
      </c>
      <c r="D16" s="103">
        <v>18.87</v>
      </c>
      <c r="E16" s="103">
        <v>6.8</v>
      </c>
      <c r="F16" s="103">
        <v>29.07</v>
      </c>
      <c r="G16" s="103">
        <v>251.6</v>
      </c>
    </row>
    <row r="17" spans="1:7" ht="16.5" thickBot="1" x14ac:dyDescent="0.3">
      <c r="A17" s="1"/>
      <c r="B17" s="101" t="s">
        <v>129</v>
      </c>
      <c r="C17" s="107">
        <v>200</v>
      </c>
      <c r="D17" s="108">
        <v>0.2</v>
      </c>
      <c r="E17" s="108"/>
      <c r="F17" s="108">
        <v>12.2</v>
      </c>
      <c r="G17" s="108">
        <v>48.2</v>
      </c>
    </row>
    <row r="18" spans="1:7" ht="16.5" thickBot="1" x14ac:dyDescent="0.3">
      <c r="A18" s="1"/>
      <c r="B18" s="101" t="s">
        <v>134</v>
      </c>
      <c r="C18" s="107">
        <v>40</v>
      </c>
      <c r="D18" s="108">
        <v>0.32</v>
      </c>
      <c r="E18" s="108"/>
      <c r="F18" s="108">
        <v>31.32</v>
      </c>
      <c r="G18" s="108">
        <v>121.6</v>
      </c>
    </row>
    <row r="19" spans="1:7" ht="16.5" thickBot="1" x14ac:dyDescent="0.3">
      <c r="A19" s="1"/>
      <c r="B19" s="109" t="s">
        <v>63</v>
      </c>
      <c r="C19" s="110">
        <v>40</v>
      </c>
      <c r="D19" s="111">
        <v>2.64</v>
      </c>
      <c r="E19" s="111">
        <v>0.48</v>
      </c>
      <c r="F19" s="111">
        <v>13.68</v>
      </c>
      <c r="G19" s="111">
        <v>72.400000000000006</v>
      </c>
    </row>
    <row r="20" spans="1:7" ht="16.5" thickBot="1" x14ac:dyDescent="0.3">
      <c r="A20" s="1"/>
      <c r="B20" s="112" t="s">
        <v>73</v>
      </c>
      <c r="C20" s="102">
        <v>30</v>
      </c>
      <c r="D20" s="103">
        <v>2.2799999999999998</v>
      </c>
      <c r="E20" s="103">
        <v>0.27</v>
      </c>
      <c r="F20" s="103">
        <v>14.01</v>
      </c>
      <c r="G20" s="103">
        <v>69.3</v>
      </c>
    </row>
    <row r="21" spans="1:7" x14ac:dyDescent="0.25">
      <c r="A21" s="1"/>
      <c r="B21" s="113" t="s">
        <v>10</v>
      </c>
      <c r="C21" s="114"/>
      <c r="D21" s="114">
        <f>SUM(D14:D20)</f>
        <v>36.36</v>
      </c>
      <c r="E21" s="114">
        <f>SUM(E14:E20)</f>
        <v>14.870000000000001</v>
      </c>
      <c r="F21" s="114">
        <f>SUM(F14:F20)</f>
        <v>110.27000000000002</v>
      </c>
      <c r="G21" s="114">
        <f>SUM(G14:G20)</f>
        <v>721.49999999999989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0.40896589658965898</v>
      </c>
      <c r="F22" s="1">
        <f>F21/D21</f>
        <v>3.0327282728272835</v>
      </c>
      <c r="G22" s="1"/>
    </row>
    <row r="23" spans="1:7" x14ac:dyDescent="0.25">
      <c r="A23" s="1"/>
      <c r="B23" s="154" t="s">
        <v>66</v>
      </c>
      <c r="C23" s="165"/>
      <c r="D23" s="165"/>
      <c r="E23" s="165"/>
      <c r="F23" s="166"/>
      <c r="G23" s="1">
        <f>G21*65/G33</f>
        <v>29.983696694584744</v>
      </c>
    </row>
    <row r="24" spans="1:7" x14ac:dyDescent="0.25">
      <c r="A24" s="1"/>
      <c r="B24" s="154" t="s">
        <v>67</v>
      </c>
      <c r="C24" s="165"/>
      <c r="D24" s="165"/>
      <c r="E24" s="165"/>
      <c r="F24" s="166"/>
      <c r="G24" s="1">
        <f>G21*75/G33</f>
        <v>34.596573109136244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15.75" x14ac:dyDescent="0.25">
      <c r="A26" s="24"/>
      <c r="B26" s="60" t="s">
        <v>74</v>
      </c>
      <c r="C26" s="57">
        <v>50</v>
      </c>
      <c r="D26" s="30">
        <v>2.8</v>
      </c>
      <c r="E26" s="30">
        <v>4.4000000000000004</v>
      </c>
      <c r="F26" s="30">
        <v>28.05</v>
      </c>
      <c r="G26" s="30">
        <v>156</v>
      </c>
    </row>
    <row r="27" spans="1:7" ht="15.75" x14ac:dyDescent="0.25">
      <c r="A27" s="24"/>
      <c r="B27" s="60" t="s">
        <v>89</v>
      </c>
      <c r="C27" s="61">
        <v>200</v>
      </c>
      <c r="D27" s="44">
        <v>4.2</v>
      </c>
      <c r="E27" s="45">
        <v>4</v>
      </c>
      <c r="F27" s="45">
        <v>18</v>
      </c>
      <c r="G27" s="44">
        <v>124.8</v>
      </c>
    </row>
    <row r="28" spans="1:7" ht="16.5" thickBot="1" x14ac:dyDescent="0.3">
      <c r="A28" s="24"/>
      <c r="B28" s="60" t="s">
        <v>102</v>
      </c>
      <c r="C28" s="61">
        <v>100</v>
      </c>
      <c r="D28" s="19">
        <v>0.6</v>
      </c>
      <c r="E28" s="19">
        <v>0.6</v>
      </c>
      <c r="F28" s="19">
        <v>14.7</v>
      </c>
      <c r="G28" s="19">
        <v>67.5</v>
      </c>
    </row>
    <row r="29" spans="1:7" x14ac:dyDescent="0.25">
      <c r="A29" s="1"/>
      <c r="B29" s="3" t="s">
        <v>10</v>
      </c>
      <c r="C29" s="1"/>
      <c r="D29" s="1">
        <f>SUM(D26:D28)</f>
        <v>7.6</v>
      </c>
      <c r="E29" s="1">
        <f>SUM(E26:E28)</f>
        <v>9</v>
      </c>
      <c r="F29" s="1">
        <f>SUM(F26:F28)</f>
        <v>60.75</v>
      </c>
      <c r="G29" s="1">
        <f>SUM(G26:G28)</f>
        <v>348.3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1.1842105263157896</v>
      </c>
      <c r="F30" s="1">
        <f>F29/D29</f>
        <v>7.9934210526315796</v>
      </c>
      <c r="G30" s="1"/>
    </row>
    <row r="31" spans="1:7" x14ac:dyDescent="0.25">
      <c r="A31" s="1"/>
      <c r="B31" s="154" t="s">
        <v>49</v>
      </c>
      <c r="C31" s="165"/>
      <c r="D31" s="165"/>
      <c r="E31" s="165"/>
      <c r="F31" s="166"/>
      <c r="G31" s="1">
        <f>G29*65/G33</f>
        <v>14.474458154849435</v>
      </c>
    </row>
    <row r="32" spans="1:7" x14ac:dyDescent="0.25">
      <c r="A32" s="1"/>
      <c r="B32" s="154" t="s">
        <v>50</v>
      </c>
      <c r="C32" s="165"/>
      <c r="D32" s="165"/>
      <c r="E32" s="165"/>
      <c r="F32" s="166"/>
      <c r="G32" s="1">
        <f>G29*75/G33</f>
        <v>16.701297870980117</v>
      </c>
    </row>
    <row r="33" spans="1:7" x14ac:dyDescent="0.25">
      <c r="A33" s="1"/>
      <c r="B33" s="3" t="s">
        <v>14</v>
      </c>
      <c r="C33" s="1"/>
      <c r="D33" s="1">
        <f>D9+D21+D29</f>
        <v>61.13</v>
      </c>
      <c r="E33" s="1">
        <f>E9+E21+E29</f>
        <v>46.09</v>
      </c>
      <c r="F33" s="1">
        <f>F9+F21+F29</f>
        <v>226.84000000000003</v>
      </c>
      <c r="G33" s="1">
        <f>G9+G21+G29</f>
        <v>1564.1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0.75396695566824801</v>
      </c>
      <c r="F35" s="1">
        <f>F33/D33</f>
        <v>3.7107803042695897</v>
      </c>
      <c r="G35" s="1"/>
    </row>
    <row r="36" spans="1:7" x14ac:dyDescent="0.25">
      <c r="A36" s="1"/>
      <c r="B36" s="157" t="s">
        <v>16</v>
      </c>
      <c r="C36" s="158"/>
      <c r="D36" s="158"/>
      <c r="E36" s="158"/>
      <c r="F36" s="159"/>
      <c r="G36" s="163">
        <f>G33*100/2100</f>
        <v>74.480952380952374</v>
      </c>
    </row>
    <row r="37" spans="1:7" x14ac:dyDescent="0.25">
      <c r="A37" s="1"/>
      <c r="B37" s="160"/>
      <c r="C37" s="161"/>
      <c r="D37" s="161"/>
      <c r="E37" s="161"/>
      <c r="F37" s="162"/>
      <c r="G37" s="164"/>
    </row>
    <row r="38" spans="1:7" x14ac:dyDescent="0.25">
      <c r="A38" s="1"/>
      <c r="B38" s="157" t="s">
        <v>15</v>
      </c>
      <c r="C38" s="158"/>
      <c r="D38" s="158"/>
      <c r="E38" s="158"/>
      <c r="F38" s="159"/>
      <c r="G38" s="163">
        <f>G33*100/2300</f>
        <v>68.004347826086956</v>
      </c>
    </row>
    <row r="39" spans="1:7" x14ac:dyDescent="0.25">
      <c r="A39" s="1"/>
      <c r="B39" s="160"/>
      <c r="C39" s="161"/>
      <c r="D39" s="161"/>
      <c r="E39" s="161"/>
      <c r="F39" s="162"/>
      <c r="G39" s="164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 t="s">
        <v>53</v>
      </c>
      <c r="C43" s="1"/>
      <c r="D43" s="1">
        <f>D33*D42</f>
        <v>244.52</v>
      </c>
      <c r="E43" s="1">
        <f>E33*E42</f>
        <v>414.81000000000006</v>
      </c>
      <c r="F43" s="1">
        <f>F33*F42</f>
        <v>907.36000000000013</v>
      </c>
      <c r="G43" s="1"/>
    </row>
    <row r="44" spans="1:7" x14ac:dyDescent="0.25">
      <c r="A44" s="1"/>
      <c r="B44" s="3" t="s">
        <v>54</v>
      </c>
      <c r="C44" s="1"/>
      <c r="D44" s="1">
        <f>D43+E43+F43</f>
        <v>1566.69</v>
      </c>
      <c r="E44" s="1"/>
      <c r="F44" s="1"/>
      <c r="G44" s="1"/>
    </row>
    <row r="45" spans="1:7" ht="30" x14ac:dyDescent="0.25">
      <c r="B45" s="4" t="s">
        <v>55</v>
      </c>
      <c r="C45" s="1"/>
      <c r="D45" s="1">
        <f>D43*100/D44</f>
        <v>15.60742712342582</v>
      </c>
      <c r="E45" s="1">
        <f>E43*100/D44</f>
        <v>26.476839706642672</v>
      </c>
      <c r="F45" s="1">
        <f>F43*100/D44</f>
        <v>57.915733169931521</v>
      </c>
      <c r="G45" s="1"/>
    </row>
    <row r="46" spans="1:7" ht="30" x14ac:dyDescent="0.25">
      <c r="B46" s="4" t="s">
        <v>56</v>
      </c>
      <c r="C46" s="1"/>
      <c r="D46" s="3" t="s">
        <v>57</v>
      </c>
      <c r="E46" s="3" t="s">
        <v>58</v>
      </c>
      <c r="F46" s="3" t="s">
        <v>59</v>
      </c>
      <c r="G46" s="1"/>
    </row>
  </sheetData>
  <mergeCells count="12">
    <mergeCell ref="B2:H2"/>
    <mergeCell ref="B3:H3"/>
    <mergeCell ref="B36:F37"/>
    <mergeCell ref="G36:G37"/>
    <mergeCell ref="B38:F39"/>
    <mergeCell ref="G38:G39"/>
    <mergeCell ref="B11:F11"/>
    <mergeCell ref="B12:F12"/>
    <mergeCell ref="B23:F23"/>
    <mergeCell ref="B24:F24"/>
    <mergeCell ref="B31:F31"/>
    <mergeCell ref="B32:F32"/>
  </mergeCells>
  <pageMargins left="1.181102362204724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50"/>
  <sheetViews>
    <sheetView tabSelected="1" topLeftCell="A4" workbookViewId="0">
      <selection activeCell="B14" sqref="B14:G14"/>
    </sheetView>
  </sheetViews>
  <sheetFormatPr defaultRowHeight="15" x14ac:dyDescent="0.25"/>
  <cols>
    <col min="1" max="1" width="4.7109375" customWidth="1"/>
    <col min="2" max="2" width="39.85546875" customWidth="1"/>
    <col min="8" max="8" width="43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25</v>
      </c>
      <c r="C2" s="165"/>
      <c r="D2" s="165"/>
      <c r="E2" s="165"/>
      <c r="F2" s="165"/>
      <c r="G2" s="165"/>
      <c r="H2" s="166"/>
    </row>
    <row r="3" spans="1:8" ht="15.75" thickBot="1" x14ac:dyDescent="0.3">
      <c r="A3" s="1"/>
      <c r="B3" s="154" t="s">
        <v>9</v>
      </c>
      <c r="C3" s="165"/>
      <c r="D3" s="165"/>
      <c r="E3" s="165"/>
      <c r="F3" s="165"/>
      <c r="G3" s="165"/>
      <c r="H3" s="166"/>
    </row>
    <row r="4" spans="1:8" ht="21.75" customHeight="1" thickBot="1" x14ac:dyDescent="0.3">
      <c r="A4" s="1"/>
      <c r="B4" s="50" t="s">
        <v>100</v>
      </c>
      <c r="C4" s="88">
        <v>50</v>
      </c>
      <c r="D4" s="20">
        <v>0.55000000000000004</v>
      </c>
      <c r="E4" s="20">
        <v>0.1</v>
      </c>
      <c r="F4" s="20">
        <v>1.9</v>
      </c>
      <c r="G4" s="20">
        <v>11.5</v>
      </c>
    </row>
    <row r="5" spans="1:8" ht="18.75" customHeight="1" thickBot="1" x14ac:dyDescent="0.3">
      <c r="A5" s="1"/>
      <c r="B5" s="55" t="s">
        <v>128</v>
      </c>
      <c r="C5" s="54">
        <v>100</v>
      </c>
      <c r="D5" s="19">
        <v>11.1</v>
      </c>
      <c r="E5" s="19">
        <v>14.9</v>
      </c>
      <c r="F5" s="19">
        <v>5.6</v>
      </c>
      <c r="G5" s="19">
        <v>200</v>
      </c>
    </row>
    <row r="6" spans="1:8" ht="16.5" thickBot="1" x14ac:dyDescent="0.3">
      <c r="A6" s="1"/>
      <c r="B6" s="59" t="s">
        <v>72</v>
      </c>
      <c r="C6" s="80">
        <v>200</v>
      </c>
      <c r="D6" s="19">
        <v>0.2</v>
      </c>
      <c r="E6" s="19">
        <v>0.06</v>
      </c>
      <c r="F6" s="19">
        <v>13</v>
      </c>
      <c r="G6" s="19">
        <v>53.4</v>
      </c>
    </row>
    <row r="7" spans="1:8" ht="16.5" thickBot="1" x14ac:dyDescent="0.3">
      <c r="A7" s="33"/>
      <c r="B7" s="59" t="s">
        <v>63</v>
      </c>
      <c r="C7" s="80">
        <v>30</v>
      </c>
      <c r="D7" s="11">
        <v>1.98</v>
      </c>
      <c r="E7" s="11">
        <v>0.36</v>
      </c>
      <c r="F7" s="11">
        <v>10.26</v>
      </c>
      <c r="G7" s="11">
        <v>54.3</v>
      </c>
    </row>
    <row r="8" spans="1:8" x14ac:dyDescent="0.25">
      <c r="A8" s="1"/>
      <c r="B8" s="3" t="s">
        <v>10</v>
      </c>
      <c r="C8" s="1"/>
      <c r="D8" s="1">
        <f>SUM(D4:D7)</f>
        <v>13.83</v>
      </c>
      <c r="E8" s="1">
        <f>SUM(E4:E7)</f>
        <v>15.42</v>
      </c>
      <c r="F8" s="1">
        <f>SUM(F4:F7)</f>
        <v>30.759999999999998</v>
      </c>
      <c r="G8" s="1">
        <f>SUM(G4:G7)</f>
        <v>319.2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1.1149674620390455</v>
      </c>
      <c r="F9" s="1">
        <f>F8/D8</f>
        <v>2.2241503976861892</v>
      </c>
      <c r="G9" s="1"/>
    </row>
    <row r="10" spans="1:8" x14ac:dyDescent="0.25">
      <c r="A10" s="1"/>
      <c r="B10" s="154" t="s">
        <v>66</v>
      </c>
      <c r="C10" s="165"/>
      <c r="D10" s="165"/>
      <c r="E10" s="165"/>
      <c r="F10" s="166"/>
      <c r="G10" s="1">
        <f>G8*65/G33</f>
        <v>12.46425567703953</v>
      </c>
    </row>
    <row r="11" spans="1:8" x14ac:dyDescent="0.25">
      <c r="A11" s="1"/>
      <c r="B11" s="154" t="s">
        <v>67</v>
      </c>
      <c r="C11" s="165"/>
      <c r="D11" s="165"/>
      <c r="E11" s="165"/>
      <c r="F11" s="166"/>
      <c r="G11" s="1">
        <f>G8*75/G33</f>
        <v>14.38183347350715</v>
      </c>
    </row>
    <row r="12" spans="1:8" ht="15.75" thickBot="1" x14ac:dyDescent="0.3">
      <c r="A12" s="1"/>
      <c r="B12" s="7" t="s">
        <v>12</v>
      </c>
      <c r="C12" s="8"/>
      <c r="D12" s="8"/>
      <c r="E12" s="8"/>
      <c r="F12" s="8"/>
      <c r="G12" s="8"/>
    </row>
    <row r="13" spans="1:8" ht="16.5" thickBot="1" x14ac:dyDescent="0.3">
      <c r="A13" s="1"/>
      <c r="B13" s="101" t="s">
        <v>156</v>
      </c>
      <c r="C13" s="102">
        <v>50</v>
      </c>
      <c r="D13" s="103">
        <v>1.4</v>
      </c>
      <c r="E13" s="103">
        <v>5.55</v>
      </c>
      <c r="F13" s="103">
        <v>3.25</v>
      </c>
      <c r="G13" s="103">
        <v>68.5</v>
      </c>
    </row>
    <row r="14" spans="1:8" ht="32.25" thickBot="1" x14ac:dyDescent="0.3">
      <c r="A14" s="1"/>
      <c r="B14" s="115" t="s">
        <v>150</v>
      </c>
      <c r="C14" s="102" t="s">
        <v>76</v>
      </c>
      <c r="D14" s="103">
        <v>2.25</v>
      </c>
      <c r="E14" s="103">
        <v>6.25</v>
      </c>
      <c r="F14" s="103">
        <v>14.25</v>
      </c>
      <c r="G14" s="103">
        <v>122.5</v>
      </c>
    </row>
    <row r="15" spans="1:8" ht="18" customHeight="1" thickBot="1" x14ac:dyDescent="0.3">
      <c r="A15" s="1"/>
      <c r="B15" s="115" t="s">
        <v>95</v>
      </c>
      <c r="C15" s="102">
        <v>75</v>
      </c>
      <c r="D15" s="103">
        <v>13.05</v>
      </c>
      <c r="E15" s="103">
        <v>11.85</v>
      </c>
      <c r="F15" s="103">
        <v>5.4</v>
      </c>
      <c r="G15" s="103">
        <v>182.1</v>
      </c>
    </row>
    <row r="16" spans="1:8" ht="16.5" thickBot="1" x14ac:dyDescent="0.3">
      <c r="A16" s="1"/>
      <c r="B16" s="137" t="s">
        <v>69</v>
      </c>
      <c r="C16" s="102">
        <v>150</v>
      </c>
      <c r="D16" s="103">
        <v>3.15</v>
      </c>
      <c r="E16" s="103">
        <v>4.95</v>
      </c>
      <c r="F16" s="106">
        <v>20.100000000000001</v>
      </c>
      <c r="G16" s="106">
        <v>138</v>
      </c>
    </row>
    <row r="17" spans="1:7" ht="16.5" thickBot="1" x14ac:dyDescent="0.3">
      <c r="A17" s="1"/>
      <c r="B17" s="146" t="s">
        <v>138</v>
      </c>
      <c r="C17" s="152">
        <v>200</v>
      </c>
      <c r="D17" s="153">
        <v>0.6</v>
      </c>
      <c r="E17" s="153">
        <v>0.2</v>
      </c>
      <c r="F17" s="153">
        <v>20</v>
      </c>
      <c r="G17" s="153">
        <v>90</v>
      </c>
    </row>
    <row r="18" spans="1:7" ht="16.5" thickBot="1" x14ac:dyDescent="0.3">
      <c r="A18" s="1"/>
      <c r="B18" s="109" t="s">
        <v>63</v>
      </c>
      <c r="C18" s="133">
        <v>30</v>
      </c>
      <c r="D18" s="108">
        <v>1.98</v>
      </c>
      <c r="E18" s="108">
        <v>0.36</v>
      </c>
      <c r="F18" s="108">
        <v>10.26</v>
      </c>
      <c r="G18" s="108">
        <v>54.3</v>
      </c>
    </row>
    <row r="19" spans="1:7" ht="16.5" thickBot="1" x14ac:dyDescent="0.3">
      <c r="A19" s="1"/>
      <c r="B19" s="112" t="s">
        <v>85</v>
      </c>
      <c r="C19" s="134">
        <v>45</v>
      </c>
      <c r="D19" s="103">
        <v>5.8</v>
      </c>
      <c r="E19" s="103">
        <v>7.51</v>
      </c>
      <c r="F19" s="103">
        <v>7.2</v>
      </c>
      <c r="G19" s="103">
        <v>119.7</v>
      </c>
    </row>
    <row r="20" spans="1:7" ht="15.75" x14ac:dyDescent="0.25">
      <c r="A20" s="1"/>
      <c r="B20" s="112" t="s">
        <v>131</v>
      </c>
      <c r="C20" s="134">
        <v>150</v>
      </c>
      <c r="D20" s="121">
        <v>2.25</v>
      </c>
      <c r="E20" s="121">
        <v>0.15</v>
      </c>
      <c r="F20" s="121">
        <v>31.5</v>
      </c>
      <c r="G20" s="121">
        <v>133.5</v>
      </c>
    </row>
    <row r="21" spans="1:7" x14ac:dyDescent="0.25">
      <c r="A21" s="1"/>
      <c r="B21" s="3" t="s">
        <v>10</v>
      </c>
      <c r="C21" s="1"/>
      <c r="D21" s="1">
        <f>SUM(D13:D20)</f>
        <v>30.48</v>
      </c>
      <c r="E21" s="1">
        <f>SUM(E13:E20)</f>
        <v>36.819999999999993</v>
      </c>
      <c r="F21" s="1">
        <f>SUM(F13:F20)</f>
        <v>111.96000000000001</v>
      </c>
      <c r="G21" s="1">
        <f>SUM(G13:G20)</f>
        <v>908.6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1.2080052493438318</v>
      </c>
      <c r="F22" s="1">
        <f>F21/D21</f>
        <v>3.673228346456693</v>
      </c>
      <c r="G22" s="1"/>
    </row>
    <row r="23" spans="1:7" x14ac:dyDescent="0.25">
      <c r="A23" s="1"/>
      <c r="B23" s="154" t="s">
        <v>66</v>
      </c>
      <c r="C23" s="165"/>
      <c r="D23" s="165"/>
      <c r="E23" s="165"/>
      <c r="F23" s="166"/>
      <c r="G23" s="1">
        <f>G21*65/G33</f>
        <v>35.47939444911691</v>
      </c>
    </row>
    <row r="24" spans="1:7" x14ac:dyDescent="0.25">
      <c r="A24" s="1"/>
      <c r="B24" s="154" t="s">
        <v>67</v>
      </c>
      <c r="C24" s="165"/>
      <c r="D24" s="165"/>
      <c r="E24" s="165"/>
      <c r="F24" s="166"/>
      <c r="G24" s="1">
        <f>G21*75/G33</f>
        <v>40.937762825904123</v>
      </c>
    </row>
    <row r="25" spans="1:7" x14ac:dyDescent="0.25">
      <c r="A25" s="1"/>
      <c r="B25" s="7" t="s">
        <v>13</v>
      </c>
      <c r="C25" s="8"/>
      <c r="D25" s="8"/>
      <c r="E25" s="8"/>
      <c r="F25" s="8"/>
      <c r="G25" s="8"/>
    </row>
    <row r="26" spans="1:7" ht="15.75" x14ac:dyDescent="0.25">
      <c r="A26" s="1"/>
      <c r="B26" s="60" t="s">
        <v>109</v>
      </c>
      <c r="C26" s="54" t="s">
        <v>110</v>
      </c>
      <c r="D26" s="95">
        <v>6.1</v>
      </c>
      <c r="E26" s="94">
        <v>4.75</v>
      </c>
      <c r="F26" s="94">
        <v>27.52</v>
      </c>
      <c r="G26" s="94">
        <v>173.3</v>
      </c>
    </row>
    <row r="27" spans="1:7" ht="16.5" thickBot="1" x14ac:dyDescent="0.3">
      <c r="A27" s="1"/>
      <c r="B27" s="60" t="s">
        <v>82</v>
      </c>
      <c r="C27" s="58">
        <v>200</v>
      </c>
      <c r="D27" s="19">
        <v>3.6</v>
      </c>
      <c r="E27" s="19">
        <v>2.8</v>
      </c>
      <c r="F27" s="19">
        <v>17.600000000000001</v>
      </c>
      <c r="G27" s="29">
        <v>196</v>
      </c>
    </row>
    <row r="28" spans="1:7" ht="15.75" x14ac:dyDescent="0.25">
      <c r="A28" s="1"/>
      <c r="B28" s="60" t="s">
        <v>102</v>
      </c>
      <c r="C28" s="51">
        <v>200</v>
      </c>
      <c r="D28" s="32">
        <v>0.6</v>
      </c>
      <c r="E28" s="36">
        <v>0.6</v>
      </c>
      <c r="F28" s="32">
        <v>14.7</v>
      </c>
      <c r="G28" s="36">
        <v>67.5</v>
      </c>
    </row>
    <row r="29" spans="1:7" x14ac:dyDescent="0.25">
      <c r="A29" s="1"/>
      <c r="B29" s="3" t="s">
        <v>10</v>
      </c>
      <c r="C29" s="1"/>
      <c r="D29" s="1">
        <f>SUM(D26:D28)</f>
        <v>10.299999999999999</v>
      </c>
      <c r="E29" s="1">
        <f>SUM(E26:E28)</f>
        <v>8.15</v>
      </c>
      <c r="F29" s="1">
        <f>SUM(F26:F28)</f>
        <v>59.820000000000007</v>
      </c>
      <c r="G29" s="1">
        <f>SUM(G26:G28)</f>
        <v>436.8</v>
      </c>
    </row>
    <row r="30" spans="1:7" ht="15" customHeight="1" x14ac:dyDescent="0.25">
      <c r="A30" s="1"/>
      <c r="B30" s="3" t="s">
        <v>11</v>
      </c>
      <c r="C30" s="1"/>
      <c r="D30" s="1">
        <v>1</v>
      </c>
      <c r="E30" s="1">
        <f>E29/D29</f>
        <v>0.79126213592233019</v>
      </c>
      <c r="F30" s="1">
        <f>F29/D29</f>
        <v>5.8077669902912632</v>
      </c>
      <c r="G30" s="1"/>
    </row>
    <row r="31" spans="1:7" ht="15" customHeight="1" x14ac:dyDescent="0.25">
      <c r="A31" s="1"/>
      <c r="B31" s="154" t="s">
        <v>66</v>
      </c>
      <c r="C31" s="165"/>
      <c r="D31" s="165"/>
      <c r="E31" s="165"/>
      <c r="F31" s="166"/>
      <c r="G31" s="1">
        <f>G29*65/G33</f>
        <v>17.056349873843565</v>
      </c>
    </row>
    <row r="32" spans="1:7" ht="15" customHeight="1" x14ac:dyDescent="0.25">
      <c r="A32" s="1"/>
      <c r="B32" s="154" t="s">
        <v>67</v>
      </c>
      <c r="C32" s="165"/>
      <c r="D32" s="165"/>
      <c r="E32" s="165"/>
      <c r="F32" s="166"/>
      <c r="G32" s="1">
        <f>G29*75/G33</f>
        <v>19.68040370058873</v>
      </c>
    </row>
    <row r="33" spans="1:7" ht="15" customHeight="1" x14ac:dyDescent="0.25">
      <c r="A33" s="1"/>
      <c r="B33" s="3" t="s">
        <v>14</v>
      </c>
      <c r="C33" s="1"/>
      <c r="D33" s="1">
        <f>D8+D21+D29</f>
        <v>54.61</v>
      </c>
      <c r="E33" s="1">
        <f>E8+E21+E29</f>
        <v>60.389999999999993</v>
      </c>
      <c r="F33" s="1">
        <f>F8+F21+F29</f>
        <v>202.54000000000002</v>
      </c>
      <c r="G33" s="1">
        <f>G8+G21+G29</f>
        <v>1664.6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1.1058414209851675</v>
      </c>
      <c r="F35" s="1">
        <f>F33/D33</f>
        <v>3.7088445339681382</v>
      </c>
      <c r="G35" s="1"/>
    </row>
    <row r="36" spans="1:7" x14ac:dyDescent="0.25">
      <c r="A36" s="1"/>
      <c r="B36" s="157" t="s">
        <v>16</v>
      </c>
      <c r="C36" s="158"/>
      <c r="D36" s="158"/>
      <c r="E36" s="158"/>
      <c r="F36" s="159"/>
      <c r="G36" s="163">
        <f>G33*100/2100</f>
        <v>79.266666666666666</v>
      </c>
    </row>
    <row r="37" spans="1:7" x14ac:dyDescent="0.25">
      <c r="A37" s="1"/>
      <c r="B37" s="160"/>
      <c r="C37" s="161"/>
      <c r="D37" s="161"/>
      <c r="E37" s="161"/>
      <c r="F37" s="162"/>
      <c r="G37" s="164"/>
    </row>
    <row r="38" spans="1:7" x14ac:dyDescent="0.25">
      <c r="A38" s="1"/>
      <c r="B38" s="157" t="s">
        <v>15</v>
      </c>
      <c r="C38" s="158"/>
      <c r="D38" s="158"/>
      <c r="E38" s="158"/>
      <c r="F38" s="159"/>
      <c r="G38" s="163">
        <f>G33*100/2300</f>
        <v>72.373913043478254</v>
      </c>
    </row>
    <row r="39" spans="1:7" x14ac:dyDescent="0.25">
      <c r="A39" s="1"/>
      <c r="B39" s="160"/>
      <c r="C39" s="161"/>
      <c r="D39" s="161"/>
      <c r="E39" s="161"/>
      <c r="F39" s="162"/>
      <c r="G39" s="164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D33*D41</f>
        <v>218.44</v>
      </c>
      <c r="E42" s="1">
        <f>E33*E41</f>
        <v>543.51</v>
      </c>
      <c r="F42" s="1">
        <f>F33*F41</f>
        <v>810.16000000000008</v>
      </c>
      <c r="G42" s="1"/>
    </row>
    <row r="43" spans="1:7" x14ac:dyDescent="0.25">
      <c r="A43" s="1"/>
      <c r="B43" s="3" t="s">
        <v>54</v>
      </c>
      <c r="C43" s="1"/>
      <c r="D43" s="1">
        <f>D42+E42+F42</f>
        <v>1572.1100000000001</v>
      </c>
      <c r="E43" s="1"/>
      <c r="F43" s="1"/>
      <c r="G43" s="1"/>
    </row>
    <row r="44" spans="1:7" x14ac:dyDescent="0.25">
      <c r="A44" s="1"/>
      <c r="B44" s="4" t="s">
        <v>55</v>
      </c>
      <c r="C44" s="1"/>
      <c r="D44" s="1">
        <f>D42*100/D43</f>
        <v>13.894702024667485</v>
      </c>
      <c r="E44" s="1">
        <f>E42*100/D43</f>
        <v>34.572008320028495</v>
      </c>
      <c r="F44" s="1">
        <f>F42*100/D43</f>
        <v>51.533289655304024</v>
      </c>
      <c r="G44" s="1"/>
    </row>
    <row r="45" spans="1:7" ht="30" x14ac:dyDescent="0.25">
      <c r="A45" s="1"/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6" spans="1:7" x14ac:dyDescent="0.25">
      <c r="B46" s="47" t="s">
        <v>91</v>
      </c>
      <c r="D46" t="s">
        <v>92</v>
      </c>
    </row>
    <row r="48" spans="1:7" ht="15" customHeight="1" x14ac:dyDescent="0.25"/>
    <row r="50" ht="15" customHeight="1" x14ac:dyDescent="0.25"/>
  </sheetData>
  <mergeCells count="12">
    <mergeCell ref="B38:F39"/>
    <mergeCell ref="G38:G39"/>
    <mergeCell ref="B24:F24"/>
    <mergeCell ref="B31:F31"/>
    <mergeCell ref="B32:F32"/>
    <mergeCell ref="B36:F37"/>
    <mergeCell ref="G36:G37"/>
    <mergeCell ref="B23:F23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H67"/>
  <sheetViews>
    <sheetView workbookViewId="0">
      <selection activeCell="B19" sqref="B19:G25"/>
    </sheetView>
  </sheetViews>
  <sheetFormatPr defaultRowHeight="15" x14ac:dyDescent="0.25"/>
  <cols>
    <col min="2" max="2" width="26.85546875" customWidth="1"/>
    <col min="8" max="8" width="45.42578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26</v>
      </c>
      <c r="C2" s="155"/>
      <c r="D2" s="155"/>
      <c r="E2" s="155"/>
      <c r="F2" s="155"/>
      <c r="G2" s="155"/>
      <c r="H2" s="156"/>
    </row>
    <row r="3" spans="1:8" ht="15.75" thickBot="1" x14ac:dyDescent="0.3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ht="19.5" thickBot="1" x14ac:dyDescent="0.3">
      <c r="A4" s="1"/>
      <c r="B4" s="12"/>
      <c r="C4" s="17"/>
      <c r="D4" s="13"/>
      <c r="E4" s="13"/>
      <c r="F4" s="13"/>
      <c r="G4" s="13"/>
      <c r="H4" s="1"/>
    </row>
    <row r="5" spans="1:8" ht="19.5" thickBot="1" x14ac:dyDescent="0.3">
      <c r="A5" s="1"/>
      <c r="B5" s="14"/>
      <c r="C5" s="18"/>
      <c r="D5" s="15"/>
      <c r="E5" s="15"/>
      <c r="F5" s="15"/>
      <c r="G5" s="15"/>
      <c r="H5" s="1"/>
    </row>
    <row r="6" spans="1:8" ht="19.5" thickBot="1" x14ac:dyDescent="0.3">
      <c r="A6" s="1"/>
      <c r="B6" s="14"/>
      <c r="C6" s="15"/>
      <c r="D6" s="15"/>
      <c r="E6" s="15"/>
      <c r="F6" s="15"/>
      <c r="G6" s="15"/>
      <c r="H6" s="1"/>
    </row>
    <row r="7" spans="1:8" ht="19.5" thickBot="1" x14ac:dyDescent="0.3">
      <c r="A7" s="1"/>
      <c r="B7" s="12"/>
      <c r="C7" s="13"/>
      <c r="D7" s="13"/>
      <c r="E7" s="13"/>
      <c r="F7" s="13"/>
      <c r="G7" s="13"/>
      <c r="H7" s="1"/>
    </row>
    <row r="8" spans="1:8" ht="19.5" thickBot="1" x14ac:dyDescent="0.3">
      <c r="A8" s="1"/>
      <c r="B8" s="14"/>
      <c r="C8" s="15"/>
      <c r="D8" s="15"/>
      <c r="E8" s="15"/>
      <c r="F8" s="15"/>
      <c r="G8" s="15"/>
      <c r="H8" s="1"/>
    </row>
    <row r="9" spans="1:8" ht="19.5" thickBot="1" x14ac:dyDescent="0.3">
      <c r="A9" s="1"/>
      <c r="B9" s="14"/>
      <c r="C9" s="15"/>
      <c r="D9" s="15"/>
      <c r="E9" s="15"/>
      <c r="F9" s="15"/>
      <c r="G9" s="15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4" t="s">
        <v>49</v>
      </c>
      <c r="C16" s="165"/>
      <c r="D16" s="165"/>
      <c r="E16" s="165"/>
      <c r="F16" s="166"/>
      <c r="G16" s="1" t="e">
        <f>G14*60/G48</f>
        <v>#DIV/0!</v>
      </c>
      <c r="H16" s="1"/>
    </row>
    <row r="17" spans="1:8" x14ac:dyDescent="0.25">
      <c r="A17" s="1"/>
      <c r="B17" s="154" t="s">
        <v>50</v>
      </c>
      <c r="C17" s="165"/>
      <c r="D17" s="165"/>
      <c r="E17" s="165"/>
      <c r="F17" s="166"/>
      <c r="G17" s="1" t="e">
        <f>G14*70/G48</f>
        <v>#DIV/0!</v>
      </c>
      <c r="H17" s="1"/>
    </row>
    <row r="18" spans="1:8" ht="15.75" thickBot="1" x14ac:dyDescent="0.3">
      <c r="A18" s="1"/>
      <c r="B18" s="154" t="s">
        <v>12</v>
      </c>
      <c r="C18" s="155"/>
      <c r="D18" s="155"/>
      <c r="E18" s="155"/>
      <c r="F18" s="155"/>
      <c r="G18" s="155"/>
      <c r="H18" s="156"/>
    </row>
    <row r="19" spans="1:8" ht="19.5" thickBot="1" x14ac:dyDescent="0.3">
      <c r="A19" s="1"/>
      <c r="B19" s="12"/>
      <c r="C19" s="13"/>
      <c r="D19" s="13"/>
      <c r="E19" s="13"/>
      <c r="F19" s="13"/>
      <c r="G19" s="13"/>
      <c r="H19" s="1"/>
    </row>
    <row r="20" spans="1:8" ht="19.5" thickBot="1" x14ac:dyDescent="0.3">
      <c r="A20" s="1"/>
      <c r="B20" s="14"/>
      <c r="C20" s="15"/>
      <c r="D20" s="15"/>
      <c r="E20" s="15"/>
      <c r="F20" s="15"/>
      <c r="G20" s="15"/>
      <c r="H20" s="1"/>
    </row>
    <row r="21" spans="1:8" ht="19.5" thickBot="1" x14ac:dyDescent="0.3">
      <c r="A21" s="1"/>
      <c r="B21" s="14"/>
      <c r="C21" s="15"/>
      <c r="D21" s="15"/>
      <c r="E21" s="15"/>
      <c r="F21" s="15"/>
      <c r="G21" s="15"/>
      <c r="H21" s="1"/>
    </row>
    <row r="22" spans="1:8" ht="19.5" thickBot="1" x14ac:dyDescent="0.3">
      <c r="A22" s="1"/>
      <c r="B22" s="14"/>
      <c r="C22" s="15"/>
      <c r="D22" s="15"/>
      <c r="E22" s="15"/>
      <c r="F22" s="15"/>
      <c r="G22" s="15"/>
      <c r="H22" s="1"/>
    </row>
    <row r="23" spans="1:8" ht="19.5" thickBot="1" x14ac:dyDescent="0.3">
      <c r="A23" s="1"/>
      <c r="B23" s="14"/>
      <c r="C23" s="15"/>
      <c r="D23" s="15"/>
      <c r="E23" s="15"/>
      <c r="F23" s="15"/>
      <c r="G23" s="15"/>
      <c r="H23" s="1"/>
    </row>
    <row r="24" spans="1:8" ht="19.5" thickBot="1" x14ac:dyDescent="0.3">
      <c r="A24" s="1"/>
      <c r="B24" s="14"/>
      <c r="C24" s="15"/>
      <c r="D24" s="15"/>
      <c r="E24" s="15"/>
      <c r="F24" s="15"/>
      <c r="G24" s="15"/>
      <c r="H24" s="1"/>
    </row>
    <row r="25" spans="1:8" ht="15.75" thickBot="1" x14ac:dyDescent="0.3">
      <c r="A25" s="1"/>
      <c r="B25" s="10"/>
      <c r="C25" s="11"/>
      <c r="D25" s="11"/>
      <c r="E25" s="11"/>
      <c r="F25" s="11"/>
      <c r="G25" s="1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4" t="s">
        <v>49</v>
      </c>
      <c r="C31" s="165"/>
      <c r="D31" s="165"/>
      <c r="E31" s="165"/>
      <c r="F31" s="166"/>
      <c r="G31" s="1" t="e">
        <f>G29*60/G48</f>
        <v>#DIV/0!</v>
      </c>
      <c r="H31" s="1"/>
    </row>
    <row r="32" spans="1:8" x14ac:dyDescent="0.25">
      <c r="A32" s="1"/>
      <c r="B32" s="154" t="s">
        <v>50</v>
      </c>
      <c r="C32" s="165"/>
      <c r="D32" s="165"/>
      <c r="E32" s="165"/>
      <c r="F32" s="166"/>
      <c r="G32" s="1" t="e">
        <f>G29*70/G48</f>
        <v>#DIV/0!</v>
      </c>
      <c r="H32" s="1"/>
    </row>
    <row r="33" spans="1:8" x14ac:dyDescent="0.25">
      <c r="A33" s="1"/>
      <c r="B33" s="154" t="s">
        <v>13</v>
      </c>
      <c r="C33" s="155"/>
      <c r="D33" s="155"/>
      <c r="E33" s="155"/>
      <c r="F33" s="155"/>
      <c r="G33" s="155"/>
      <c r="H33" s="156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4" t="s">
        <v>49</v>
      </c>
      <c r="C46" s="165"/>
      <c r="D46" s="165"/>
      <c r="E46" s="165"/>
      <c r="F46" s="166"/>
      <c r="G46" s="1" t="e">
        <f>G44*60/G48</f>
        <v>#DIV/0!</v>
      </c>
      <c r="H46" s="1"/>
    </row>
    <row r="47" spans="1:8" x14ac:dyDescent="0.25">
      <c r="A47" s="1"/>
      <c r="B47" s="154" t="s">
        <v>50</v>
      </c>
      <c r="C47" s="165"/>
      <c r="D47" s="165"/>
      <c r="E47" s="165"/>
      <c r="F47" s="166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57" t="s">
        <v>16</v>
      </c>
      <c r="C52" s="158"/>
      <c r="D52" s="158"/>
      <c r="E52" s="158"/>
      <c r="F52" s="159"/>
      <c r="G52" s="163">
        <f>G48*100/2100</f>
        <v>0</v>
      </c>
      <c r="H52" s="1"/>
    </row>
    <row r="53" spans="1:8" x14ac:dyDescent="0.25">
      <c r="A53" s="1"/>
      <c r="B53" s="160"/>
      <c r="C53" s="161"/>
      <c r="D53" s="161"/>
      <c r="E53" s="161"/>
      <c r="F53" s="162"/>
      <c r="G53" s="164"/>
      <c r="H53" s="1"/>
    </row>
    <row r="54" spans="1:8" ht="15" customHeight="1" x14ac:dyDescent="0.25">
      <c r="A54" s="1"/>
      <c r="B54" s="157" t="s">
        <v>15</v>
      </c>
      <c r="C54" s="158"/>
      <c r="D54" s="158"/>
      <c r="E54" s="158"/>
      <c r="F54" s="159"/>
      <c r="G54" s="163">
        <f>G48*100/2300</f>
        <v>0</v>
      </c>
      <c r="H54" s="1"/>
    </row>
    <row r="55" spans="1:8" x14ac:dyDescent="0.25">
      <c r="A55" s="1"/>
      <c r="B55" s="160"/>
      <c r="C55" s="161"/>
      <c r="D55" s="161"/>
      <c r="E55" s="161"/>
      <c r="F55" s="162"/>
      <c r="G55" s="164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67"/>
  <sheetViews>
    <sheetView workbookViewId="0">
      <selection sqref="A1:H18"/>
    </sheetView>
  </sheetViews>
  <sheetFormatPr defaultRowHeight="15" x14ac:dyDescent="0.25"/>
  <cols>
    <col min="2" max="2" width="27.140625" customWidth="1"/>
    <col min="8" max="8" width="45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27</v>
      </c>
      <c r="C2" s="155"/>
      <c r="D2" s="155"/>
      <c r="E2" s="155"/>
      <c r="F2" s="155"/>
      <c r="G2" s="155"/>
      <c r="H2" s="156"/>
    </row>
    <row r="3" spans="1:8" x14ac:dyDescent="0.25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4" t="s">
        <v>49</v>
      </c>
      <c r="C16" s="165"/>
      <c r="D16" s="165"/>
      <c r="E16" s="165"/>
      <c r="F16" s="166"/>
      <c r="G16" s="1" t="e">
        <f>G14*60/G48</f>
        <v>#DIV/0!</v>
      </c>
      <c r="H16" s="1"/>
    </row>
    <row r="17" spans="1:8" x14ac:dyDescent="0.25">
      <c r="A17" s="1"/>
      <c r="B17" s="154" t="s">
        <v>50</v>
      </c>
      <c r="C17" s="165"/>
      <c r="D17" s="165"/>
      <c r="E17" s="165"/>
      <c r="F17" s="166"/>
      <c r="G17" s="1" t="e">
        <f>G14*70/G48</f>
        <v>#DIV/0!</v>
      </c>
      <c r="H17" s="1"/>
    </row>
    <row r="18" spans="1:8" x14ac:dyDescent="0.25">
      <c r="A18" s="1"/>
      <c r="B18" s="154" t="s">
        <v>12</v>
      </c>
      <c r="C18" s="155"/>
      <c r="D18" s="155"/>
      <c r="E18" s="155"/>
      <c r="F18" s="155"/>
      <c r="G18" s="155"/>
      <c r="H18" s="156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4" t="s">
        <v>49</v>
      </c>
      <c r="C31" s="165"/>
      <c r="D31" s="165"/>
      <c r="E31" s="165"/>
      <c r="F31" s="166"/>
      <c r="G31" s="1" t="e">
        <f>G29*60/G48</f>
        <v>#DIV/0!</v>
      </c>
      <c r="H31" s="1"/>
    </row>
    <row r="32" spans="1:8" x14ac:dyDescent="0.25">
      <c r="A32" s="1"/>
      <c r="B32" s="154" t="s">
        <v>50</v>
      </c>
      <c r="C32" s="165"/>
      <c r="D32" s="165"/>
      <c r="E32" s="165"/>
      <c r="F32" s="166"/>
      <c r="G32" s="1" t="e">
        <f>G29*70/G48</f>
        <v>#DIV/0!</v>
      </c>
      <c r="H32" s="1"/>
    </row>
    <row r="33" spans="1:8" x14ac:dyDescent="0.25">
      <c r="A33" s="1"/>
      <c r="B33" s="154" t="s">
        <v>13</v>
      </c>
      <c r="C33" s="155"/>
      <c r="D33" s="155"/>
      <c r="E33" s="155"/>
      <c r="F33" s="155"/>
      <c r="G33" s="155"/>
      <c r="H33" s="156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4" t="s">
        <v>49</v>
      </c>
      <c r="C46" s="165"/>
      <c r="D46" s="165"/>
      <c r="E46" s="165"/>
      <c r="F46" s="166"/>
      <c r="G46" s="1" t="e">
        <f>G44*60/G48</f>
        <v>#DIV/0!</v>
      </c>
      <c r="H46" s="1"/>
    </row>
    <row r="47" spans="1:8" x14ac:dyDescent="0.25">
      <c r="A47" s="1"/>
      <c r="B47" s="154" t="s">
        <v>50</v>
      </c>
      <c r="C47" s="165"/>
      <c r="D47" s="165"/>
      <c r="E47" s="165"/>
      <c r="F47" s="166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57" t="s">
        <v>16</v>
      </c>
      <c r="C52" s="158"/>
      <c r="D52" s="158"/>
      <c r="E52" s="158"/>
      <c r="F52" s="159"/>
      <c r="G52" s="163">
        <f>G48*100/2100</f>
        <v>0</v>
      </c>
      <c r="H52" s="1"/>
    </row>
    <row r="53" spans="1:8" x14ac:dyDescent="0.25">
      <c r="A53" s="1"/>
      <c r="B53" s="160"/>
      <c r="C53" s="161"/>
      <c r="D53" s="161"/>
      <c r="E53" s="161"/>
      <c r="F53" s="162"/>
      <c r="G53" s="164"/>
      <c r="H53" s="1"/>
    </row>
    <row r="54" spans="1:8" ht="15" customHeight="1" x14ac:dyDescent="0.25">
      <c r="A54" s="1"/>
      <c r="B54" s="157" t="s">
        <v>15</v>
      </c>
      <c r="C54" s="158"/>
      <c r="D54" s="158"/>
      <c r="E54" s="158"/>
      <c r="F54" s="159"/>
      <c r="G54" s="163">
        <f>G48*100/2300</f>
        <v>0</v>
      </c>
      <c r="H54" s="1"/>
    </row>
    <row r="55" spans="1:8" x14ac:dyDescent="0.25">
      <c r="A55" s="1"/>
      <c r="B55" s="160"/>
      <c r="C55" s="161"/>
      <c r="D55" s="161"/>
      <c r="E55" s="161"/>
      <c r="F55" s="162"/>
      <c r="G55" s="164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67"/>
  <sheetViews>
    <sheetView topLeftCell="A5" workbookViewId="0">
      <selection activeCell="H72" sqref="H72:H73"/>
    </sheetView>
  </sheetViews>
  <sheetFormatPr defaultRowHeight="15" x14ac:dyDescent="0.25"/>
  <cols>
    <col min="2" max="2" width="27.28515625" customWidth="1"/>
    <col min="8" max="8" width="46.140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28</v>
      </c>
      <c r="C2" s="155"/>
      <c r="D2" s="155"/>
      <c r="E2" s="155"/>
      <c r="F2" s="155"/>
      <c r="G2" s="155"/>
      <c r="H2" s="156"/>
    </row>
    <row r="3" spans="1:8" x14ac:dyDescent="0.25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4" t="s">
        <v>49</v>
      </c>
      <c r="C16" s="165"/>
      <c r="D16" s="165"/>
      <c r="E16" s="165"/>
      <c r="F16" s="166"/>
      <c r="G16" s="1" t="e">
        <f>G14*60/G48</f>
        <v>#DIV/0!</v>
      </c>
      <c r="H16" s="1"/>
    </row>
    <row r="17" spans="1:8" x14ac:dyDescent="0.25">
      <c r="A17" s="1"/>
      <c r="B17" s="154" t="s">
        <v>50</v>
      </c>
      <c r="C17" s="165"/>
      <c r="D17" s="165"/>
      <c r="E17" s="165"/>
      <c r="F17" s="166"/>
      <c r="G17" s="1" t="e">
        <f>G14*70/G48</f>
        <v>#DIV/0!</v>
      </c>
      <c r="H17" s="1"/>
    </row>
    <row r="18" spans="1:8" x14ac:dyDescent="0.25">
      <c r="A18" s="1"/>
      <c r="B18" s="154" t="s">
        <v>12</v>
      </c>
      <c r="C18" s="155"/>
      <c r="D18" s="155"/>
      <c r="E18" s="155"/>
      <c r="F18" s="155"/>
      <c r="G18" s="155"/>
      <c r="H18" s="156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4" t="s">
        <v>49</v>
      </c>
      <c r="C31" s="165"/>
      <c r="D31" s="165"/>
      <c r="E31" s="165"/>
      <c r="F31" s="166"/>
      <c r="G31" s="1" t="e">
        <f>G29*60/G48</f>
        <v>#DIV/0!</v>
      </c>
      <c r="H31" s="1"/>
    </row>
    <row r="32" spans="1:8" x14ac:dyDescent="0.25">
      <c r="A32" s="1"/>
      <c r="B32" s="154" t="s">
        <v>50</v>
      </c>
      <c r="C32" s="165"/>
      <c r="D32" s="165"/>
      <c r="E32" s="165"/>
      <c r="F32" s="166"/>
      <c r="G32" s="1" t="e">
        <f>G29*70/G48</f>
        <v>#DIV/0!</v>
      </c>
      <c r="H32" s="1"/>
    </row>
    <row r="33" spans="1:8" x14ac:dyDescent="0.25">
      <c r="A33" s="1"/>
      <c r="B33" s="154" t="s">
        <v>13</v>
      </c>
      <c r="C33" s="155"/>
      <c r="D33" s="155"/>
      <c r="E33" s="155"/>
      <c r="F33" s="155"/>
      <c r="G33" s="155"/>
      <c r="H33" s="156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4" t="s">
        <v>49</v>
      </c>
      <c r="C46" s="165"/>
      <c r="D46" s="165"/>
      <c r="E46" s="165"/>
      <c r="F46" s="166"/>
      <c r="G46" s="1" t="e">
        <f>G44*60/G48</f>
        <v>#DIV/0!</v>
      </c>
      <c r="H46" s="1"/>
    </row>
    <row r="47" spans="1:8" x14ac:dyDescent="0.25">
      <c r="A47" s="1"/>
      <c r="B47" s="154" t="s">
        <v>50</v>
      </c>
      <c r="C47" s="165"/>
      <c r="D47" s="165"/>
      <c r="E47" s="165"/>
      <c r="F47" s="166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57" t="s">
        <v>16</v>
      </c>
      <c r="C52" s="158"/>
      <c r="D52" s="158"/>
      <c r="E52" s="158"/>
      <c r="F52" s="159"/>
      <c r="G52" s="163">
        <f>G48*100/2100</f>
        <v>0</v>
      </c>
      <c r="H52" s="1"/>
    </row>
    <row r="53" spans="1:8" x14ac:dyDescent="0.25">
      <c r="A53" s="1"/>
      <c r="B53" s="160"/>
      <c r="C53" s="161"/>
      <c r="D53" s="161"/>
      <c r="E53" s="161"/>
      <c r="F53" s="162"/>
      <c r="G53" s="164"/>
      <c r="H53" s="1"/>
    </row>
    <row r="54" spans="1:8" ht="15" customHeight="1" x14ac:dyDescent="0.25">
      <c r="A54" s="1"/>
      <c r="B54" s="157" t="s">
        <v>15</v>
      </c>
      <c r="C54" s="158"/>
      <c r="D54" s="158"/>
      <c r="E54" s="158"/>
      <c r="F54" s="159"/>
      <c r="G54" s="163">
        <f>G48*100/2300</f>
        <v>0</v>
      </c>
      <c r="H54" s="1"/>
    </row>
    <row r="55" spans="1:8" x14ac:dyDescent="0.25">
      <c r="A55" s="1"/>
      <c r="B55" s="160"/>
      <c r="C55" s="161"/>
      <c r="D55" s="161"/>
      <c r="E55" s="161"/>
      <c r="F55" s="162"/>
      <c r="G55" s="164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H67"/>
  <sheetViews>
    <sheetView workbookViewId="0">
      <selection activeCell="B57" sqref="B57:H67"/>
    </sheetView>
  </sheetViews>
  <sheetFormatPr defaultRowHeight="15" x14ac:dyDescent="0.25"/>
  <cols>
    <col min="2" max="2" width="26.7109375" customWidth="1"/>
    <col min="8" max="8" width="45.710937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29</v>
      </c>
      <c r="C2" s="155"/>
      <c r="D2" s="155"/>
      <c r="E2" s="155"/>
      <c r="F2" s="155"/>
      <c r="G2" s="155"/>
      <c r="H2" s="156"/>
    </row>
    <row r="3" spans="1:8" x14ac:dyDescent="0.25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x14ac:dyDescent="0.25">
      <c r="A4" s="1"/>
      <c r="B4" s="1"/>
      <c r="C4" s="1"/>
      <c r="D4" s="1"/>
      <c r="E4" s="1"/>
      <c r="F4" s="1"/>
      <c r="G4" s="1"/>
      <c r="H4" s="1"/>
    </row>
    <row r="5" spans="1:8" x14ac:dyDescent="0.25">
      <c r="A5" s="1"/>
      <c r="B5" s="1"/>
      <c r="C5" s="1"/>
      <c r="D5" s="1"/>
      <c r="E5" s="1"/>
      <c r="F5" s="1"/>
      <c r="G5" s="1"/>
      <c r="H5" s="1"/>
    </row>
    <row r="6" spans="1:8" x14ac:dyDescent="0.25">
      <c r="A6" s="1"/>
      <c r="B6" s="1"/>
      <c r="C6" s="1"/>
      <c r="D6" s="1"/>
      <c r="E6" s="1"/>
      <c r="F6" s="1"/>
      <c r="G6" s="1"/>
      <c r="H6" s="1"/>
    </row>
    <row r="7" spans="1:8" x14ac:dyDescent="0.25">
      <c r="A7" s="1"/>
      <c r="B7" s="1"/>
      <c r="C7" s="1"/>
      <c r="D7" s="1"/>
      <c r="E7" s="1"/>
      <c r="F7" s="1"/>
      <c r="G7" s="1"/>
      <c r="H7" s="1"/>
    </row>
    <row r="8" spans="1:8" x14ac:dyDescent="0.25">
      <c r="A8" s="1"/>
      <c r="B8" s="1"/>
      <c r="C8" s="1"/>
      <c r="D8" s="1"/>
      <c r="E8" s="1"/>
      <c r="F8" s="1"/>
      <c r="G8" s="1"/>
      <c r="H8" s="1"/>
    </row>
    <row r="9" spans="1:8" x14ac:dyDescent="0.25">
      <c r="A9" s="1"/>
      <c r="B9" s="1"/>
      <c r="C9" s="1"/>
      <c r="D9" s="1"/>
      <c r="E9" s="1"/>
      <c r="F9" s="1"/>
      <c r="G9" s="1"/>
      <c r="H9" s="1"/>
    </row>
    <row r="10" spans="1:8" x14ac:dyDescent="0.25">
      <c r="A10" s="1"/>
      <c r="B10" s="1"/>
      <c r="C10" s="1"/>
      <c r="D10" s="1"/>
      <c r="E10" s="1"/>
      <c r="F10" s="1"/>
      <c r="G10" s="1"/>
      <c r="H10" s="1"/>
    </row>
    <row r="11" spans="1:8" x14ac:dyDescent="0.25">
      <c r="A11" s="1"/>
      <c r="B11" s="1"/>
      <c r="C11" s="1"/>
      <c r="D11" s="1"/>
      <c r="E11" s="1"/>
      <c r="F11" s="1"/>
      <c r="G11" s="1"/>
      <c r="H11" s="1"/>
    </row>
    <row r="12" spans="1:8" x14ac:dyDescent="0.25">
      <c r="A12" s="1"/>
      <c r="B12" s="1"/>
      <c r="C12" s="1"/>
      <c r="D12" s="1"/>
      <c r="E12" s="1"/>
      <c r="F12" s="1"/>
      <c r="G12" s="1"/>
      <c r="H12" s="1"/>
    </row>
    <row r="13" spans="1:8" x14ac:dyDescent="0.25">
      <c r="A13" s="1"/>
      <c r="B13" s="1"/>
      <c r="C13" s="1"/>
      <c r="D13" s="1"/>
      <c r="E13" s="1"/>
      <c r="F13" s="1"/>
      <c r="G13" s="1"/>
      <c r="H13" s="1"/>
    </row>
    <row r="14" spans="1:8" x14ac:dyDescent="0.25">
      <c r="A14" s="1"/>
      <c r="B14" s="3" t="s">
        <v>10</v>
      </c>
      <c r="C14" s="1"/>
      <c r="D14" s="1">
        <f>SUM(D4:D13)</f>
        <v>0</v>
      </c>
      <c r="E14" s="1">
        <f>SUM(E4:E13)</f>
        <v>0</v>
      </c>
      <c r="F14" s="1">
        <f>SUM(F4:F13)</f>
        <v>0</v>
      </c>
      <c r="G14" s="1">
        <f>SUM(G4:G13)</f>
        <v>0</v>
      </c>
      <c r="H14" s="1"/>
    </row>
    <row r="15" spans="1:8" x14ac:dyDescent="0.25">
      <c r="A15" s="1"/>
      <c r="B15" s="3" t="s">
        <v>11</v>
      </c>
      <c r="C15" s="1"/>
      <c r="D15" s="1">
        <v>1</v>
      </c>
      <c r="E15" s="1" t="e">
        <f>E14/D14</f>
        <v>#DIV/0!</v>
      </c>
      <c r="F15" s="1" t="e">
        <f>F14/D14</f>
        <v>#DIV/0!</v>
      </c>
      <c r="G15" s="1"/>
      <c r="H15" s="1"/>
    </row>
    <row r="16" spans="1:8" x14ac:dyDescent="0.25">
      <c r="A16" s="1"/>
      <c r="B16" s="154" t="s">
        <v>49</v>
      </c>
      <c r="C16" s="165"/>
      <c r="D16" s="165"/>
      <c r="E16" s="165"/>
      <c r="F16" s="166"/>
      <c r="G16" s="1" t="e">
        <f>G14*60/G48</f>
        <v>#DIV/0!</v>
      </c>
      <c r="H16" s="1"/>
    </row>
    <row r="17" spans="1:8" x14ac:dyDescent="0.25">
      <c r="A17" s="1"/>
      <c r="B17" s="154" t="s">
        <v>50</v>
      </c>
      <c r="C17" s="165"/>
      <c r="D17" s="165"/>
      <c r="E17" s="165"/>
      <c r="F17" s="166"/>
      <c r="G17" s="1" t="e">
        <f>G14*70/G48</f>
        <v>#DIV/0!</v>
      </c>
      <c r="H17" s="1"/>
    </row>
    <row r="18" spans="1:8" x14ac:dyDescent="0.25">
      <c r="A18" s="1"/>
      <c r="B18" s="154" t="s">
        <v>12</v>
      </c>
      <c r="C18" s="155"/>
      <c r="D18" s="155"/>
      <c r="E18" s="155"/>
      <c r="F18" s="155"/>
      <c r="G18" s="155"/>
      <c r="H18" s="156"/>
    </row>
    <row r="19" spans="1:8" x14ac:dyDescent="0.25">
      <c r="A19" s="1"/>
      <c r="B19" s="1"/>
      <c r="C19" s="1"/>
      <c r="D19" s="1"/>
      <c r="E19" s="1"/>
      <c r="F19" s="1"/>
      <c r="G19" s="1"/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1"/>
      <c r="C21" s="1"/>
      <c r="D21" s="1"/>
      <c r="E21" s="1"/>
      <c r="F21" s="1"/>
      <c r="G21" s="1"/>
      <c r="H21" s="1"/>
    </row>
    <row r="22" spans="1:8" x14ac:dyDescent="0.25">
      <c r="A22" s="1"/>
      <c r="B22" s="1"/>
      <c r="C22" s="1"/>
      <c r="D22" s="1"/>
      <c r="E22" s="1"/>
      <c r="F22" s="1"/>
      <c r="G22" s="1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1"/>
      <c r="C24" s="1"/>
      <c r="D24" s="1"/>
      <c r="E24" s="1"/>
      <c r="F24" s="1"/>
      <c r="G24" s="1"/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1"/>
      <c r="C26" s="1"/>
      <c r="D26" s="1"/>
      <c r="E26" s="1"/>
      <c r="F26" s="1"/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1"/>
      <c r="C28" s="1"/>
      <c r="D28" s="1"/>
      <c r="E28" s="1"/>
      <c r="F28" s="1"/>
      <c r="G28" s="1"/>
      <c r="H28" s="1"/>
    </row>
    <row r="29" spans="1:8" x14ac:dyDescent="0.25">
      <c r="A29" s="1"/>
      <c r="B29" s="3" t="s">
        <v>10</v>
      </c>
      <c r="C29" s="1"/>
      <c r="D29" s="1">
        <f>SUM(D19:D28)</f>
        <v>0</v>
      </c>
      <c r="E29" s="1">
        <f>SUM(E19:E28)</f>
        <v>0</v>
      </c>
      <c r="F29" s="1">
        <f>SUM(F19:F28)</f>
        <v>0</v>
      </c>
      <c r="G29" s="1">
        <f>SUM(G19:G28)</f>
        <v>0</v>
      </c>
      <c r="H29" s="1"/>
    </row>
    <row r="30" spans="1:8" x14ac:dyDescent="0.25">
      <c r="A30" s="1"/>
      <c r="B30" s="3" t="s">
        <v>11</v>
      </c>
      <c r="C30" s="1"/>
      <c r="D30" s="1">
        <v>1</v>
      </c>
      <c r="E30" s="1" t="e">
        <f>E29/D29</f>
        <v>#DIV/0!</v>
      </c>
      <c r="F30" s="1" t="e">
        <f>F29/D29</f>
        <v>#DIV/0!</v>
      </c>
      <c r="G30" s="1"/>
      <c r="H30" s="1"/>
    </row>
    <row r="31" spans="1:8" x14ac:dyDescent="0.25">
      <c r="A31" s="1"/>
      <c r="B31" s="154" t="s">
        <v>49</v>
      </c>
      <c r="C31" s="165"/>
      <c r="D31" s="165"/>
      <c r="E31" s="165"/>
      <c r="F31" s="166"/>
      <c r="G31" s="1" t="e">
        <f>G29*60/G48</f>
        <v>#DIV/0!</v>
      </c>
      <c r="H31" s="1"/>
    </row>
    <row r="32" spans="1:8" x14ac:dyDescent="0.25">
      <c r="A32" s="1"/>
      <c r="B32" s="154" t="s">
        <v>50</v>
      </c>
      <c r="C32" s="165"/>
      <c r="D32" s="165"/>
      <c r="E32" s="165"/>
      <c r="F32" s="166"/>
      <c r="G32" s="1" t="e">
        <f>G29*70/G48</f>
        <v>#DIV/0!</v>
      </c>
      <c r="H32" s="1"/>
    </row>
    <row r="33" spans="1:8" x14ac:dyDescent="0.25">
      <c r="A33" s="1"/>
      <c r="B33" s="154" t="s">
        <v>13</v>
      </c>
      <c r="C33" s="155"/>
      <c r="D33" s="155"/>
      <c r="E33" s="155"/>
      <c r="F33" s="155"/>
      <c r="G33" s="155"/>
      <c r="H33" s="156"/>
    </row>
    <row r="34" spans="1:8" x14ac:dyDescent="0.25">
      <c r="A34" s="1"/>
      <c r="B34" s="1"/>
      <c r="C34" s="1"/>
      <c r="D34" s="1"/>
      <c r="E34" s="1"/>
      <c r="F34" s="1"/>
      <c r="G34" s="1"/>
      <c r="H34" s="1"/>
    </row>
    <row r="35" spans="1:8" x14ac:dyDescent="0.25">
      <c r="A35" s="1"/>
      <c r="B35" s="1"/>
      <c r="C35" s="1"/>
      <c r="D35" s="1"/>
      <c r="E35" s="1"/>
      <c r="F35" s="1"/>
      <c r="G35" s="1"/>
      <c r="H35" s="1"/>
    </row>
    <row r="36" spans="1:8" x14ac:dyDescent="0.25">
      <c r="A36" s="1"/>
      <c r="B36" s="1"/>
      <c r="C36" s="1"/>
      <c r="D36" s="1"/>
      <c r="E36" s="1"/>
      <c r="F36" s="1"/>
      <c r="G36" s="1"/>
      <c r="H36" s="1"/>
    </row>
    <row r="37" spans="1:8" x14ac:dyDescent="0.25">
      <c r="A37" s="1"/>
      <c r="B37" s="1"/>
      <c r="C37" s="1"/>
      <c r="D37" s="1"/>
      <c r="E37" s="1"/>
      <c r="F37" s="1"/>
      <c r="G37" s="1"/>
      <c r="H37" s="1"/>
    </row>
    <row r="38" spans="1:8" x14ac:dyDescent="0.25">
      <c r="A38" s="1"/>
      <c r="B38" s="1"/>
      <c r="C38" s="1"/>
      <c r="D38" s="1"/>
      <c r="E38" s="1"/>
      <c r="F38" s="1"/>
      <c r="G38" s="1"/>
      <c r="H38" s="1"/>
    </row>
    <row r="39" spans="1:8" x14ac:dyDescent="0.25">
      <c r="A39" s="1"/>
      <c r="B39" s="1"/>
      <c r="C39" s="1"/>
      <c r="D39" s="1"/>
      <c r="E39" s="1"/>
      <c r="F39" s="1"/>
      <c r="G39" s="1"/>
      <c r="H39" s="1"/>
    </row>
    <row r="40" spans="1:8" x14ac:dyDescent="0.25">
      <c r="A40" s="1"/>
      <c r="B40" s="1"/>
      <c r="C40" s="1"/>
      <c r="D40" s="1"/>
      <c r="E40" s="1"/>
      <c r="F40" s="1"/>
      <c r="G40" s="1"/>
      <c r="H40" s="1"/>
    </row>
    <row r="41" spans="1:8" x14ac:dyDescent="0.25">
      <c r="A41" s="1"/>
      <c r="B41" s="1"/>
      <c r="C41" s="1"/>
      <c r="D41" s="1"/>
      <c r="E41" s="1"/>
      <c r="F41" s="1"/>
      <c r="G41" s="1"/>
      <c r="H41" s="1"/>
    </row>
    <row r="42" spans="1:8" x14ac:dyDescent="0.25">
      <c r="A42" s="1"/>
      <c r="B42" s="1"/>
      <c r="C42" s="1"/>
      <c r="D42" s="1"/>
      <c r="E42" s="1"/>
      <c r="F42" s="1"/>
      <c r="G42" s="1"/>
      <c r="H42" s="1"/>
    </row>
    <row r="43" spans="1:8" x14ac:dyDescent="0.25">
      <c r="A43" s="1"/>
      <c r="B43" s="1"/>
      <c r="C43" s="1"/>
      <c r="D43" s="1"/>
      <c r="E43" s="1"/>
      <c r="F43" s="1"/>
      <c r="G43" s="1"/>
      <c r="H43" s="1"/>
    </row>
    <row r="44" spans="1:8" x14ac:dyDescent="0.25">
      <c r="A44" s="1"/>
      <c r="B44" s="3" t="s">
        <v>10</v>
      </c>
      <c r="C44" s="1"/>
      <c r="D44" s="1">
        <f>SUM(D34:D43)</f>
        <v>0</v>
      </c>
      <c r="E44" s="1">
        <f>SUM(E34:E43)</f>
        <v>0</v>
      </c>
      <c r="F44" s="1">
        <f>SUM(F34:F43)</f>
        <v>0</v>
      </c>
      <c r="G44" s="1">
        <f>SUM(G34:G43)</f>
        <v>0</v>
      </c>
      <c r="H44" s="1"/>
    </row>
    <row r="45" spans="1:8" x14ac:dyDescent="0.25">
      <c r="A45" s="1"/>
      <c r="B45" s="3" t="s">
        <v>11</v>
      </c>
      <c r="C45" s="1"/>
      <c r="D45" s="1">
        <v>1</v>
      </c>
      <c r="E45" s="1" t="e">
        <f>E44/D44</f>
        <v>#DIV/0!</v>
      </c>
      <c r="F45" s="1" t="e">
        <f>F44/D44</f>
        <v>#DIV/0!</v>
      </c>
      <c r="G45" s="1"/>
      <c r="H45" s="1"/>
    </row>
    <row r="46" spans="1:8" x14ac:dyDescent="0.25">
      <c r="A46" s="1"/>
      <c r="B46" s="154" t="s">
        <v>49</v>
      </c>
      <c r="C46" s="165"/>
      <c r="D46" s="165"/>
      <c r="E46" s="165"/>
      <c r="F46" s="166"/>
      <c r="G46" s="1" t="e">
        <f>G44*60/G48</f>
        <v>#DIV/0!</v>
      </c>
      <c r="H46" s="1"/>
    </row>
    <row r="47" spans="1:8" x14ac:dyDescent="0.25">
      <c r="A47" s="1"/>
      <c r="B47" s="154" t="s">
        <v>50</v>
      </c>
      <c r="C47" s="165"/>
      <c r="D47" s="165"/>
      <c r="E47" s="165"/>
      <c r="F47" s="166"/>
      <c r="G47" s="1" t="e">
        <f>G44*70/G48</f>
        <v>#DIV/0!</v>
      </c>
      <c r="H47" s="1"/>
    </row>
    <row r="48" spans="1:8" x14ac:dyDescent="0.25">
      <c r="A48" s="1"/>
      <c r="B48" s="3" t="s">
        <v>14</v>
      </c>
      <c r="C48" s="1"/>
      <c r="D48" s="1">
        <f>D14+D29+D44</f>
        <v>0</v>
      </c>
      <c r="E48" s="1">
        <f>E14+E29+E44</f>
        <v>0</v>
      </c>
      <c r="F48" s="1">
        <f>F14+F29+F44</f>
        <v>0</v>
      </c>
      <c r="G48" s="1">
        <f>G14+G29+G44</f>
        <v>0</v>
      </c>
      <c r="H48" s="1"/>
    </row>
    <row r="49" spans="1:8" x14ac:dyDescent="0.25">
      <c r="A49" s="1"/>
      <c r="B49" s="1"/>
      <c r="C49" s="1"/>
      <c r="D49" s="1"/>
      <c r="E49" s="1"/>
      <c r="F49" s="1"/>
      <c r="G49" s="1"/>
      <c r="H49" s="1"/>
    </row>
    <row r="50" spans="1:8" x14ac:dyDescent="0.25">
      <c r="A50" s="1"/>
      <c r="B50" s="3" t="s">
        <v>11</v>
      </c>
      <c r="C50" s="1"/>
      <c r="D50" s="1">
        <v>1</v>
      </c>
      <c r="E50" s="1" t="e">
        <f>E48/D48</f>
        <v>#DIV/0!</v>
      </c>
      <c r="F50" s="1" t="e">
        <f>F48/D48</f>
        <v>#DIV/0!</v>
      </c>
      <c r="G50" s="1"/>
      <c r="H50" s="1"/>
    </row>
    <row r="51" spans="1:8" x14ac:dyDescent="0.25">
      <c r="A51" s="1"/>
      <c r="B51" s="1"/>
      <c r="C51" s="1"/>
      <c r="D51" s="1"/>
      <c r="E51" s="1"/>
      <c r="F51" s="1"/>
      <c r="G51" s="1"/>
      <c r="H51" s="1"/>
    </row>
    <row r="52" spans="1:8" ht="15" customHeight="1" x14ac:dyDescent="0.25">
      <c r="A52" s="1"/>
      <c r="B52" s="157" t="s">
        <v>16</v>
      </c>
      <c r="C52" s="158"/>
      <c r="D52" s="158"/>
      <c r="E52" s="158"/>
      <c r="F52" s="159"/>
      <c r="G52" s="163">
        <f>G48*100/2100</f>
        <v>0</v>
      </c>
      <c r="H52" s="1"/>
    </row>
    <row r="53" spans="1:8" x14ac:dyDescent="0.25">
      <c r="A53" s="1"/>
      <c r="B53" s="160"/>
      <c r="C53" s="161"/>
      <c r="D53" s="161"/>
      <c r="E53" s="161"/>
      <c r="F53" s="162"/>
      <c r="G53" s="164"/>
      <c r="H53" s="1"/>
    </row>
    <row r="54" spans="1:8" ht="15" customHeight="1" x14ac:dyDescent="0.25">
      <c r="A54" s="1"/>
      <c r="B54" s="157" t="s">
        <v>15</v>
      </c>
      <c r="C54" s="158"/>
      <c r="D54" s="158"/>
      <c r="E54" s="158"/>
      <c r="F54" s="159"/>
      <c r="G54" s="163">
        <f>G48*100/2300</f>
        <v>0</v>
      </c>
      <c r="H54" s="1"/>
    </row>
    <row r="55" spans="1:8" x14ac:dyDescent="0.25">
      <c r="A55" s="1"/>
      <c r="B55" s="160"/>
      <c r="C55" s="161"/>
      <c r="D55" s="161"/>
      <c r="E55" s="161"/>
      <c r="F55" s="162"/>
      <c r="G55" s="164"/>
      <c r="H55" s="1"/>
    </row>
    <row r="56" spans="1:8" x14ac:dyDescent="0.25">
      <c r="A56" s="1"/>
      <c r="B56" s="1"/>
      <c r="C56" s="1"/>
      <c r="D56" s="1"/>
      <c r="E56" s="1"/>
      <c r="F56" s="1"/>
      <c r="G56" s="1"/>
      <c r="H56" s="1"/>
    </row>
    <row r="57" spans="1:8" x14ac:dyDescent="0.25">
      <c r="A57" s="1"/>
      <c r="B57" s="3" t="s">
        <v>51</v>
      </c>
      <c r="C57" s="3"/>
      <c r="D57" s="3"/>
      <c r="E57" s="3"/>
      <c r="F57" s="3"/>
      <c r="G57" s="3"/>
      <c r="H57" s="1"/>
    </row>
    <row r="58" spans="1:8" x14ac:dyDescent="0.25">
      <c r="A58" s="1"/>
      <c r="B58" s="1"/>
      <c r="C58" s="1"/>
      <c r="D58" s="1"/>
      <c r="E58" s="1"/>
      <c r="F58" s="1"/>
      <c r="G58" s="1"/>
      <c r="H58" s="1"/>
    </row>
    <row r="59" spans="1:8" x14ac:dyDescent="0.25">
      <c r="A59" s="1"/>
      <c r="B59" s="3" t="s">
        <v>52</v>
      </c>
      <c r="C59" s="1"/>
      <c r="D59" s="1">
        <v>4</v>
      </c>
      <c r="E59" s="1">
        <v>9</v>
      </c>
      <c r="F59" s="1">
        <v>4</v>
      </c>
      <c r="G59" s="1"/>
      <c r="H59" s="1"/>
    </row>
    <row r="60" spans="1:8" x14ac:dyDescent="0.25">
      <c r="A60" s="1"/>
      <c r="B60" s="3"/>
      <c r="C60" s="1"/>
      <c r="D60" s="1"/>
      <c r="E60" s="1"/>
      <c r="F60" s="1"/>
      <c r="G60" s="1"/>
      <c r="H60" s="1"/>
    </row>
    <row r="61" spans="1:8" x14ac:dyDescent="0.25">
      <c r="B61" s="3" t="s">
        <v>53</v>
      </c>
      <c r="C61" s="1"/>
      <c r="D61" s="1">
        <f>D48*D59</f>
        <v>0</v>
      </c>
      <c r="E61" s="1">
        <f t="shared" ref="E61:F61" si="0">E48*E59</f>
        <v>0</v>
      </c>
      <c r="F61" s="1">
        <f t="shared" si="0"/>
        <v>0</v>
      </c>
      <c r="G61" s="1"/>
      <c r="H61" s="1"/>
    </row>
    <row r="62" spans="1:8" x14ac:dyDescent="0.25">
      <c r="B62" s="3"/>
      <c r="C62" s="1"/>
      <c r="D62" s="1"/>
      <c r="E62" s="1"/>
      <c r="F62" s="1"/>
      <c r="G62" s="1"/>
      <c r="H62" s="1"/>
    </row>
    <row r="63" spans="1:8" x14ac:dyDescent="0.25">
      <c r="B63" s="3" t="s">
        <v>54</v>
      </c>
      <c r="C63" s="1"/>
      <c r="D63" s="1">
        <f>D61+E61+F61</f>
        <v>0</v>
      </c>
      <c r="E63" s="1"/>
      <c r="F63" s="1"/>
      <c r="G63" s="1"/>
      <c r="H63" s="1"/>
    </row>
    <row r="64" spans="1:8" x14ac:dyDescent="0.25">
      <c r="B64" s="3"/>
      <c r="C64" s="1"/>
      <c r="D64" s="1"/>
      <c r="E64" s="1"/>
      <c r="F64" s="1"/>
      <c r="G64" s="1"/>
      <c r="H64" s="1"/>
    </row>
    <row r="65" spans="2:8" ht="30" x14ac:dyDescent="0.25">
      <c r="B65" s="4" t="s">
        <v>55</v>
      </c>
      <c r="C65" s="1"/>
      <c r="D65" s="1" t="e">
        <f>D61*100/D63</f>
        <v>#DIV/0!</v>
      </c>
      <c r="E65" s="1" t="e">
        <f>E61*100/D63</f>
        <v>#DIV/0!</v>
      </c>
      <c r="F65" s="1" t="e">
        <f>F61*100/D63</f>
        <v>#DIV/0!</v>
      </c>
      <c r="G65" s="1"/>
      <c r="H65" s="1"/>
    </row>
    <row r="66" spans="2:8" x14ac:dyDescent="0.25">
      <c r="B66" s="3"/>
      <c r="C66" s="1"/>
      <c r="D66" s="1"/>
      <c r="E66" s="1"/>
      <c r="F66" s="1"/>
      <c r="G66" s="1"/>
      <c r="H66" s="1"/>
    </row>
    <row r="67" spans="2:8" ht="45" x14ac:dyDescent="0.25">
      <c r="B67" s="4" t="s">
        <v>56</v>
      </c>
      <c r="C67" s="1"/>
      <c r="D67" s="3" t="s">
        <v>57</v>
      </c>
      <c r="E67" s="3" t="s">
        <v>58</v>
      </c>
      <c r="F67" s="3" t="s">
        <v>59</v>
      </c>
      <c r="G67" s="1"/>
      <c r="H67" s="1"/>
    </row>
  </sheetData>
  <mergeCells count="14">
    <mergeCell ref="B54:F55"/>
    <mergeCell ref="G54:G55"/>
    <mergeCell ref="B32:F32"/>
    <mergeCell ref="B33:H33"/>
    <mergeCell ref="B46:F46"/>
    <mergeCell ref="B47:F47"/>
    <mergeCell ref="B52:F53"/>
    <mergeCell ref="G52:G53"/>
    <mergeCell ref="B31:F31"/>
    <mergeCell ref="B2:H2"/>
    <mergeCell ref="B3:H3"/>
    <mergeCell ref="B16:F16"/>
    <mergeCell ref="B17:F17"/>
    <mergeCell ref="B18:H1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38"/>
  <sheetViews>
    <sheetView topLeftCell="B7" workbookViewId="0">
      <selection activeCell="E5" sqref="E5"/>
    </sheetView>
  </sheetViews>
  <sheetFormatPr defaultRowHeight="15" x14ac:dyDescent="0.25"/>
  <cols>
    <col min="2" max="2" width="24.7109375" customWidth="1"/>
    <col min="8" max="8" width="35.7109375" customWidth="1"/>
  </cols>
  <sheetData>
    <row r="1" spans="1:8" x14ac:dyDescent="0.25">
      <c r="A1" s="167" t="s">
        <v>30</v>
      </c>
      <c r="B1" s="168"/>
      <c r="C1" s="168"/>
      <c r="D1" s="168"/>
      <c r="E1" s="168"/>
      <c r="F1" s="168"/>
      <c r="G1" s="168"/>
      <c r="H1" s="169"/>
    </row>
    <row r="2" spans="1:8" x14ac:dyDescent="0.25">
      <c r="A2" s="170"/>
      <c r="B2" s="171"/>
      <c r="C2" s="171"/>
      <c r="D2" s="171"/>
      <c r="E2" s="171"/>
      <c r="F2" s="171"/>
      <c r="G2" s="171"/>
      <c r="H2" s="172"/>
    </row>
    <row r="3" spans="1:8" ht="60" x14ac:dyDescent="0.25">
      <c r="A3" s="1"/>
      <c r="B3" s="1" t="s">
        <v>0</v>
      </c>
      <c r="C3" s="2"/>
      <c r="D3" s="1" t="s">
        <v>2</v>
      </c>
      <c r="E3" s="1" t="s">
        <v>3</v>
      </c>
      <c r="F3" s="1" t="s">
        <v>4</v>
      </c>
      <c r="G3" s="2" t="s">
        <v>5</v>
      </c>
      <c r="H3" s="2" t="s">
        <v>6</v>
      </c>
    </row>
    <row r="4" spans="1:8" x14ac:dyDescent="0.25">
      <c r="A4" s="1"/>
      <c r="B4" s="3" t="s">
        <v>31</v>
      </c>
      <c r="C4" s="1"/>
      <c r="D4" s="1">
        <v>80.88</v>
      </c>
      <c r="E4" s="1">
        <v>55.9</v>
      </c>
      <c r="F4" s="1">
        <v>227.2</v>
      </c>
      <c r="G4" s="49">
        <v>1661.3</v>
      </c>
      <c r="H4" s="1"/>
    </row>
    <row r="5" spans="1:8" x14ac:dyDescent="0.25">
      <c r="A5" s="1"/>
      <c r="B5" s="3" t="s">
        <v>32</v>
      </c>
      <c r="C5" s="1"/>
      <c r="D5" s="1">
        <v>84.05</v>
      </c>
      <c r="E5" s="1">
        <v>55.11</v>
      </c>
      <c r="F5" s="1">
        <v>212.79</v>
      </c>
      <c r="G5" s="1">
        <v>1586.61</v>
      </c>
      <c r="H5" s="1"/>
    </row>
    <row r="6" spans="1:8" x14ac:dyDescent="0.25">
      <c r="A6" s="1"/>
      <c r="B6" s="3" t="s">
        <v>33</v>
      </c>
      <c r="C6" s="1"/>
      <c r="D6" s="1">
        <v>56.08</v>
      </c>
      <c r="E6" s="1">
        <v>56.47</v>
      </c>
      <c r="F6" s="1">
        <v>255.71</v>
      </c>
      <c r="G6" s="49">
        <v>1779.6</v>
      </c>
      <c r="H6" s="1"/>
    </row>
    <row r="7" spans="1:8" x14ac:dyDescent="0.25">
      <c r="A7" s="1"/>
      <c r="B7" s="3" t="s">
        <v>34</v>
      </c>
      <c r="C7" s="1"/>
      <c r="D7" s="1">
        <v>67.36</v>
      </c>
      <c r="E7" s="1">
        <v>54.27</v>
      </c>
      <c r="F7" s="1">
        <v>252.73</v>
      </c>
      <c r="G7" s="49">
        <v>1698.12</v>
      </c>
      <c r="H7" s="1"/>
    </row>
    <row r="8" spans="1:8" x14ac:dyDescent="0.25">
      <c r="A8" s="1"/>
      <c r="B8" s="3" t="s">
        <v>35</v>
      </c>
      <c r="C8" s="1"/>
      <c r="D8" s="1">
        <v>53.57</v>
      </c>
      <c r="E8" s="1">
        <v>70.14</v>
      </c>
      <c r="F8" s="1">
        <v>272.3</v>
      </c>
      <c r="G8" s="1">
        <v>1796.9</v>
      </c>
      <c r="H8" s="1"/>
    </row>
    <row r="9" spans="1:8" x14ac:dyDescent="0.25">
      <c r="A9" s="1"/>
      <c r="B9" s="3" t="s">
        <v>36</v>
      </c>
      <c r="C9" s="1"/>
      <c r="D9" s="1">
        <v>57.11</v>
      </c>
      <c r="E9" s="1">
        <v>66.489999999999995</v>
      </c>
      <c r="F9" s="1">
        <v>248.11</v>
      </c>
      <c r="G9" s="1">
        <v>1712.55</v>
      </c>
      <c r="H9" s="1"/>
    </row>
    <row r="10" spans="1:8" x14ac:dyDescent="0.25">
      <c r="A10" s="1"/>
      <c r="B10" s="3" t="s">
        <v>37</v>
      </c>
      <c r="C10" s="1"/>
      <c r="D10" s="1">
        <v>76.209999999999994</v>
      </c>
      <c r="E10" s="1">
        <v>58.44</v>
      </c>
      <c r="F10" s="1">
        <v>231.88</v>
      </c>
      <c r="G10" s="1">
        <v>1863.67</v>
      </c>
      <c r="H10" s="1"/>
    </row>
    <row r="11" spans="1:8" x14ac:dyDescent="0.25">
      <c r="A11" s="1"/>
      <c r="B11" s="3" t="s">
        <v>38</v>
      </c>
      <c r="C11" s="1"/>
      <c r="D11" s="1">
        <v>71.040000000000006</v>
      </c>
      <c r="E11" s="1">
        <v>69.819999999999993</v>
      </c>
      <c r="F11" s="1">
        <v>249.65</v>
      </c>
      <c r="G11" s="1">
        <v>1740.5</v>
      </c>
      <c r="H11" s="1"/>
    </row>
    <row r="12" spans="1:8" x14ac:dyDescent="0.25">
      <c r="A12" s="1"/>
      <c r="B12" s="3" t="s">
        <v>39</v>
      </c>
      <c r="C12" s="1"/>
      <c r="D12" s="1">
        <v>65.31</v>
      </c>
      <c r="E12" s="1">
        <v>62.88</v>
      </c>
      <c r="F12" s="1">
        <v>259.23</v>
      </c>
      <c r="G12" s="1">
        <v>1836.26</v>
      </c>
      <c r="H12" s="1"/>
    </row>
    <row r="13" spans="1:8" x14ac:dyDescent="0.25">
      <c r="A13" s="1"/>
      <c r="B13" s="3" t="s">
        <v>40</v>
      </c>
      <c r="C13" s="1"/>
      <c r="D13" s="1">
        <v>54.61</v>
      </c>
      <c r="E13" s="1">
        <v>54.84</v>
      </c>
      <c r="F13" s="1">
        <v>287.92</v>
      </c>
      <c r="G13" s="49">
        <v>1605.7</v>
      </c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"/>
      <c r="C18" s="1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666.21999999999991</v>
      </c>
      <c r="E19" s="1">
        <f>SUM(E4:E17)</f>
        <v>604.36</v>
      </c>
      <c r="F19" s="1">
        <f>SUM(F4:F17)</f>
        <v>2497.5200000000004</v>
      </c>
      <c r="G19" s="1">
        <f>SUM(G4:G17)</f>
        <v>17281.21</v>
      </c>
      <c r="H19" s="1"/>
    </row>
    <row r="20" spans="1:8" x14ac:dyDescent="0.25">
      <c r="A20" s="1"/>
      <c r="B20" s="1"/>
      <c r="C20" s="1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63">
        <f>D19/D24</f>
        <v>66.621999999999986</v>
      </c>
      <c r="E21" s="163">
        <f t="shared" ref="E21:G21" si="0">E19/E24</f>
        <v>60.436</v>
      </c>
      <c r="F21" s="163">
        <f t="shared" si="0"/>
        <v>249.75200000000004</v>
      </c>
      <c r="G21" s="163">
        <f t="shared" si="0"/>
        <v>1728.1209999999999</v>
      </c>
      <c r="H21" s="1"/>
    </row>
    <row r="22" spans="1:8" x14ac:dyDescent="0.25">
      <c r="A22" s="1"/>
      <c r="B22" s="1"/>
      <c r="C22" s="1"/>
      <c r="D22" s="164"/>
      <c r="E22" s="164"/>
      <c r="F22" s="164"/>
      <c r="G22" s="164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>
        <v>10</v>
      </c>
      <c r="H24" s="1"/>
    </row>
    <row r="25" spans="1:8" x14ac:dyDescent="0.25">
      <c r="A25" s="1"/>
      <c r="B25" s="1"/>
      <c r="C25" s="1"/>
      <c r="D25" s="1"/>
      <c r="E25" s="1"/>
      <c r="F25" s="1"/>
      <c r="G25" s="1"/>
      <c r="H25" s="1"/>
    </row>
    <row r="26" spans="1:8" x14ac:dyDescent="0.25">
      <c r="A26" s="1"/>
      <c r="B26" s="3" t="s">
        <v>11</v>
      </c>
      <c r="C26" s="1"/>
      <c r="D26" s="1">
        <v>1</v>
      </c>
      <c r="E26" s="1">
        <f>E21/D21</f>
        <v>0.90714778901864268</v>
      </c>
      <c r="F26" s="1">
        <f>F21/D21</f>
        <v>3.7487916904325913</v>
      </c>
      <c r="G26" s="1"/>
      <c r="H26" s="1"/>
    </row>
    <row r="27" spans="1:8" x14ac:dyDescent="0.25">
      <c r="A27" s="1"/>
      <c r="B27" s="1"/>
      <c r="C27" s="1"/>
      <c r="D27" s="1"/>
      <c r="E27" s="1"/>
      <c r="F27" s="1"/>
      <c r="G27" s="1"/>
      <c r="H27" s="1"/>
    </row>
    <row r="28" spans="1:8" x14ac:dyDescent="0.25">
      <c r="A28" s="1"/>
      <c r="B28" s="3" t="s">
        <v>51</v>
      </c>
      <c r="C28" s="3"/>
      <c r="D28" s="3"/>
      <c r="E28" s="3"/>
      <c r="F28" s="3"/>
      <c r="G28" s="3"/>
      <c r="H28" s="1"/>
    </row>
    <row r="29" spans="1:8" x14ac:dyDescent="0.25">
      <c r="A29" s="1"/>
      <c r="B29" s="1"/>
      <c r="C29" s="1"/>
      <c r="D29" s="1"/>
      <c r="E29" s="1"/>
      <c r="F29" s="1"/>
      <c r="G29" s="1"/>
      <c r="H29" s="1"/>
    </row>
    <row r="30" spans="1:8" x14ac:dyDescent="0.25">
      <c r="A30" s="1"/>
      <c r="B30" s="3" t="s">
        <v>52</v>
      </c>
      <c r="C30" s="1"/>
      <c r="D30" s="1">
        <v>4</v>
      </c>
      <c r="E30" s="1">
        <v>9</v>
      </c>
      <c r="F30" s="1">
        <v>4</v>
      </c>
      <c r="G30" s="1"/>
      <c r="H30" s="1"/>
    </row>
    <row r="31" spans="1:8" x14ac:dyDescent="0.25">
      <c r="A31" s="1"/>
      <c r="B31" s="3"/>
      <c r="C31" s="1"/>
      <c r="D31" s="1"/>
      <c r="E31" s="1"/>
      <c r="F31" s="1"/>
      <c r="G31" s="1"/>
      <c r="H31" s="1"/>
    </row>
    <row r="32" spans="1:8" x14ac:dyDescent="0.25">
      <c r="B32" s="3" t="s">
        <v>53</v>
      </c>
      <c r="C32" s="1"/>
      <c r="D32" s="1">
        <f>D19*D30</f>
        <v>2664.8799999999997</v>
      </c>
      <c r="E32" s="1">
        <f t="shared" ref="E32:F32" si="1">E19*E30</f>
        <v>5439.24</v>
      </c>
      <c r="F32" s="1">
        <f t="shared" si="1"/>
        <v>9990.0800000000017</v>
      </c>
      <c r="G32" s="1"/>
      <c r="H32" s="1"/>
    </row>
    <row r="33" spans="2:8" x14ac:dyDescent="0.25">
      <c r="B33" s="3"/>
      <c r="C33" s="1"/>
      <c r="D33" s="1"/>
      <c r="E33" s="1"/>
      <c r="F33" s="1"/>
      <c r="G33" s="1"/>
      <c r="H33" s="1"/>
    </row>
    <row r="34" spans="2:8" x14ac:dyDescent="0.25">
      <c r="B34" s="3" t="s">
        <v>54</v>
      </c>
      <c r="C34" s="1"/>
      <c r="D34" s="1">
        <f>D32+E32+F32</f>
        <v>18094.2</v>
      </c>
      <c r="E34" s="1"/>
      <c r="F34" s="1"/>
      <c r="G34" s="1"/>
      <c r="H34" s="1"/>
    </row>
    <row r="35" spans="2:8" x14ac:dyDescent="0.25">
      <c r="B35" s="3"/>
      <c r="C35" s="1"/>
      <c r="D35" s="1"/>
      <c r="E35" s="1"/>
      <c r="F35" s="1"/>
      <c r="G35" s="1"/>
      <c r="H35" s="1"/>
    </row>
    <row r="36" spans="2:8" ht="30" x14ac:dyDescent="0.25">
      <c r="B36" s="4" t="s">
        <v>55</v>
      </c>
      <c r="C36" s="1"/>
      <c r="D36" s="1">
        <f>D32*100/D34</f>
        <v>14.727813332449069</v>
      </c>
      <c r="E36" s="1">
        <f>E32*100/D34</f>
        <v>30.060682428623537</v>
      </c>
      <c r="F36" s="1">
        <f>F32*100/D34</f>
        <v>55.211504238927404</v>
      </c>
      <c r="G36" s="1"/>
    </row>
    <row r="37" spans="2:8" x14ac:dyDescent="0.25">
      <c r="B37" s="3"/>
      <c r="C37" s="1"/>
      <c r="D37" s="1"/>
      <c r="E37" s="1"/>
      <c r="F37" s="1"/>
      <c r="G37" s="1"/>
    </row>
    <row r="38" spans="2:8" ht="45" x14ac:dyDescent="0.25">
      <c r="B38" s="4" t="s">
        <v>56</v>
      </c>
      <c r="C38" s="1"/>
      <c r="D38" s="3" t="s">
        <v>57</v>
      </c>
      <c r="E38" s="3" t="s">
        <v>58</v>
      </c>
      <c r="F38" s="3" t="s">
        <v>59</v>
      </c>
      <c r="G38" s="1"/>
    </row>
  </sheetData>
  <mergeCells count="5">
    <mergeCell ref="A1:H2"/>
    <mergeCell ref="D21:D22"/>
    <mergeCell ref="E21:E22"/>
    <mergeCell ref="F21:F22"/>
    <mergeCell ref="G21:G22"/>
  </mergeCells>
  <pageMargins left="0.7" right="0.7" top="0.75" bottom="0.75" header="0.3" footer="0.3"/>
  <pageSetup paperSize="9" orientation="portrait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H25"/>
  <sheetViews>
    <sheetView workbookViewId="0">
      <selection activeCell="F14" sqref="F14"/>
    </sheetView>
  </sheetViews>
  <sheetFormatPr defaultRowHeight="15" x14ac:dyDescent="0.25"/>
  <cols>
    <col min="3" max="3" width="27.42578125" customWidth="1"/>
    <col min="8" max="8" width="38.140625" customWidth="1"/>
  </cols>
  <sheetData>
    <row r="1" spans="1:8" x14ac:dyDescent="0.25">
      <c r="A1" s="167" t="s">
        <v>46</v>
      </c>
      <c r="B1" s="168"/>
      <c r="C1" s="168"/>
      <c r="D1" s="168"/>
      <c r="E1" s="168"/>
      <c r="F1" s="168"/>
      <c r="G1" s="168"/>
      <c r="H1" s="169"/>
    </row>
    <row r="2" spans="1:8" x14ac:dyDescent="0.25">
      <c r="A2" s="170"/>
      <c r="B2" s="171"/>
      <c r="C2" s="171"/>
      <c r="D2" s="171"/>
      <c r="E2" s="171"/>
      <c r="F2" s="171"/>
      <c r="G2" s="171"/>
      <c r="H2" s="172"/>
    </row>
    <row r="3" spans="1:8" ht="30" x14ac:dyDescent="0.25">
      <c r="A3" s="1"/>
      <c r="B3" s="154"/>
      <c r="C3" s="156"/>
      <c r="D3" s="3" t="s">
        <v>47</v>
      </c>
      <c r="E3" s="3" t="s">
        <v>12</v>
      </c>
      <c r="F3" s="4" t="s">
        <v>13</v>
      </c>
      <c r="G3" s="2"/>
      <c r="H3" s="2" t="s">
        <v>6</v>
      </c>
    </row>
    <row r="4" spans="1:8" x14ac:dyDescent="0.25">
      <c r="A4" s="1"/>
      <c r="B4" s="3" t="s">
        <v>31</v>
      </c>
      <c r="C4" s="1"/>
      <c r="D4" s="1">
        <v>19.329999999999998</v>
      </c>
      <c r="E4" s="1">
        <v>32.03</v>
      </c>
      <c r="F4" s="1">
        <v>13.62</v>
      </c>
      <c r="G4" s="1"/>
      <c r="H4" s="1"/>
    </row>
    <row r="5" spans="1:8" x14ac:dyDescent="0.25">
      <c r="A5" s="1"/>
      <c r="B5" s="3" t="s">
        <v>32</v>
      </c>
      <c r="C5" s="1"/>
      <c r="D5" s="1">
        <v>18.89</v>
      </c>
      <c r="E5" s="1">
        <v>33.54</v>
      </c>
      <c r="F5" s="1">
        <v>15.08</v>
      </c>
      <c r="G5" s="1"/>
      <c r="H5" s="1"/>
    </row>
    <row r="6" spans="1:8" x14ac:dyDescent="0.25">
      <c r="A6" s="1"/>
      <c r="B6" s="3" t="s">
        <v>33</v>
      </c>
      <c r="C6" s="1"/>
      <c r="D6" s="1">
        <v>21.03</v>
      </c>
      <c r="E6" s="1">
        <v>32.909999999999997</v>
      </c>
      <c r="F6" s="1">
        <v>15.44</v>
      </c>
      <c r="G6" s="1"/>
      <c r="H6" s="1"/>
    </row>
    <row r="7" spans="1:8" x14ac:dyDescent="0.25">
      <c r="A7" s="1"/>
      <c r="B7" s="3" t="s">
        <v>34</v>
      </c>
      <c r="C7" s="1"/>
      <c r="D7" s="1">
        <v>19.61</v>
      </c>
      <c r="E7" s="1">
        <v>32.729999999999997</v>
      </c>
      <c r="F7" s="1">
        <v>15.25</v>
      </c>
      <c r="G7" s="1"/>
      <c r="H7" s="1"/>
    </row>
    <row r="8" spans="1:8" x14ac:dyDescent="0.25">
      <c r="A8" s="1"/>
      <c r="B8" s="3" t="s">
        <v>35</v>
      </c>
      <c r="C8" s="1"/>
      <c r="D8" s="1">
        <v>19.329999999999998</v>
      </c>
      <c r="E8" s="1">
        <v>32.75</v>
      </c>
      <c r="F8" s="1">
        <v>14.9</v>
      </c>
      <c r="G8" s="1"/>
      <c r="H8" s="1"/>
    </row>
    <row r="9" spans="1:8" x14ac:dyDescent="0.25">
      <c r="A9" s="1"/>
      <c r="B9" s="3" t="s">
        <v>36</v>
      </c>
      <c r="C9" s="1"/>
      <c r="D9" s="1">
        <v>20.8</v>
      </c>
      <c r="E9" s="1">
        <v>33.630000000000003</v>
      </c>
      <c r="F9" s="1">
        <v>15.04</v>
      </c>
      <c r="G9" s="1"/>
      <c r="H9" s="1"/>
    </row>
    <row r="10" spans="1:8" x14ac:dyDescent="0.25">
      <c r="A10" s="1"/>
      <c r="B10" s="3" t="s">
        <v>37</v>
      </c>
      <c r="C10" s="1"/>
      <c r="D10" s="1">
        <v>19.47</v>
      </c>
      <c r="E10" s="1">
        <v>33.880000000000003</v>
      </c>
      <c r="F10" s="1">
        <v>16.149999999999999</v>
      </c>
      <c r="G10" s="1"/>
      <c r="H10" s="1"/>
    </row>
    <row r="11" spans="1:8" x14ac:dyDescent="0.25">
      <c r="A11" s="1"/>
      <c r="B11" s="3" t="s">
        <v>38</v>
      </c>
      <c r="C11" s="1"/>
      <c r="D11" s="1">
        <v>21.63</v>
      </c>
      <c r="E11" s="1">
        <v>31.19</v>
      </c>
      <c r="F11" s="1">
        <v>15.05</v>
      </c>
      <c r="G11" s="1"/>
      <c r="H11" s="1"/>
    </row>
    <row r="12" spans="1:8" x14ac:dyDescent="0.25">
      <c r="A12" s="1"/>
      <c r="B12" s="3" t="s">
        <v>39</v>
      </c>
      <c r="C12" s="1"/>
      <c r="D12" s="1">
        <v>20.65</v>
      </c>
      <c r="E12" s="1">
        <v>31.64</v>
      </c>
      <c r="F12" s="1">
        <v>15.45</v>
      </c>
      <c r="G12" s="1"/>
      <c r="H12" s="1"/>
    </row>
    <row r="13" spans="1:8" x14ac:dyDescent="0.25">
      <c r="A13" s="1"/>
      <c r="B13" s="3" t="s">
        <v>40</v>
      </c>
      <c r="C13" s="1"/>
      <c r="D13" s="1">
        <v>14.9</v>
      </c>
      <c r="E13" s="1">
        <v>34.39</v>
      </c>
      <c r="F13" s="1">
        <v>17.68</v>
      </c>
      <c r="G13" s="1"/>
      <c r="H13" s="1"/>
    </row>
    <row r="14" spans="1:8" x14ac:dyDescent="0.25">
      <c r="A14" s="1"/>
      <c r="B14" s="3" t="s">
        <v>41</v>
      </c>
      <c r="C14" s="1"/>
      <c r="D14" s="1"/>
      <c r="E14" s="1"/>
      <c r="F14" s="1"/>
      <c r="G14" s="1"/>
      <c r="H14" s="1"/>
    </row>
    <row r="15" spans="1:8" x14ac:dyDescent="0.25">
      <c r="A15" s="1"/>
      <c r="B15" s="3" t="s">
        <v>42</v>
      </c>
      <c r="C15" s="1"/>
      <c r="D15" s="1"/>
      <c r="E15" s="1"/>
      <c r="F15" s="1"/>
      <c r="G15" s="1"/>
      <c r="H15" s="1"/>
    </row>
    <row r="16" spans="1:8" x14ac:dyDescent="0.25">
      <c r="A16" s="1"/>
      <c r="B16" s="3" t="s">
        <v>43</v>
      </c>
      <c r="C16" s="1"/>
      <c r="D16" s="1"/>
      <c r="E16" s="1"/>
      <c r="F16" s="1"/>
      <c r="G16" s="1"/>
      <c r="H16" s="1"/>
    </row>
    <row r="17" spans="1:8" x14ac:dyDescent="0.25">
      <c r="A17" s="1"/>
      <c r="B17" s="3" t="s">
        <v>44</v>
      </c>
      <c r="C17" s="1"/>
      <c r="D17" s="1"/>
      <c r="E17" s="1"/>
      <c r="F17" s="1"/>
      <c r="G17" s="1"/>
      <c r="H17" s="1"/>
    </row>
    <row r="18" spans="1:8" x14ac:dyDescent="0.25">
      <c r="A18" s="1"/>
      <c r="B18" s="173"/>
      <c r="C18" s="156"/>
      <c r="D18" s="1"/>
      <c r="E18" s="1"/>
      <c r="F18" s="1"/>
      <c r="G18" s="1"/>
      <c r="H18" s="1"/>
    </row>
    <row r="19" spans="1:8" x14ac:dyDescent="0.25">
      <c r="A19" s="1"/>
      <c r="B19" s="1" t="s">
        <v>48</v>
      </c>
      <c r="C19" s="1"/>
      <c r="D19" s="1">
        <f>SUM(D4:D17)</f>
        <v>195.64</v>
      </c>
      <c r="E19" s="1">
        <f>SUM(E4:E17)</f>
        <v>328.68999999999994</v>
      </c>
      <c r="F19" s="1">
        <f>SUM(F4:F17)</f>
        <v>153.66000000000003</v>
      </c>
      <c r="G19" s="1"/>
      <c r="H19" s="1"/>
    </row>
    <row r="20" spans="1:8" x14ac:dyDescent="0.25">
      <c r="A20" s="1"/>
      <c r="B20" s="173"/>
      <c r="C20" s="156"/>
      <c r="D20" s="1"/>
      <c r="E20" s="1"/>
      <c r="F20" s="1"/>
      <c r="G20" s="1"/>
      <c r="H20" s="1"/>
    </row>
    <row r="21" spans="1:8" x14ac:dyDescent="0.25">
      <c r="A21" s="1"/>
      <c r="B21" s="3" t="s">
        <v>45</v>
      </c>
      <c r="C21" s="1"/>
      <c r="D21" s="163">
        <f>D19/D24</f>
        <v>19.564</v>
      </c>
      <c r="E21" s="163">
        <f t="shared" ref="E21:F21" si="0">E19/E24</f>
        <v>32.868999999999993</v>
      </c>
      <c r="F21" s="163">
        <f t="shared" si="0"/>
        <v>15.366000000000003</v>
      </c>
      <c r="G21" s="163"/>
      <c r="H21" s="1"/>
    </row>
    <row r="22" spans="1:8" x14ac:dyDescent="0.25">
      <c r="A22" s="1"/>
      <c r="B22" s="1"/>
      <c r="C22" s="1"/>
      <c r="D22" s="164"/>
      <c r="E22" s="164"/>
      <c r="F22" s="164"/>
      <c r="G22" s="164"/>
      <c r="H22" s="1"/>
    </row>
    <row r="23" spans="1:8" x14ac:dyDescent="0.25">
      <c r="A23" s="1"/>
      <c r="B23" s="1"/>
      <c r="C23" s="1"/>
      <c r="D23" s="1"/>
      <c r="E23" s="1"/>
      <c r="F23" s="1"/>
      <c r="G23" s="1"/>
      <c r="H23" s="1"/>
    </row>
    <row r="24" spans="1:8" x14ac:dyDescent="0.25">
      <c r="A24" s="1"/>
      <c r="B24" s="3" t="s">
        <v>60</v>
      </c>
      <c r="C24" s="1"/>
      <c r="D24" s="1">
        <v>10</v>
      </c>
      <c r="E24" s="1">
        <v>10</v>
      </c>
      <c r="F24" s="1">
        <v>10</v>
      </c>
      <c r="G24" s="1"/>
      <c r="H24" s="1"/>
    </row>
    <row r="25" spans="1:8" x14ac:dyDescent="0.25">
      <c r="A25" s="1"/>
      <c r="B25" s="173"/>
      <c r="C25" s="156"/>
      <c r="D25" s="1"/>
      <c r="E25" s="1"/>
      <c r="F25" s="1"/>
      <c r="G25" s="1"/>
      <c r="H25" s="1"/>
    </row>
  </sheetData>
  <mergeCells count="9">
    <mergeCell ref="B25:C25"/>
    <mergeCell ref="A1:H2"/>
    <mergeCell ref="B3:C3"/>
    <mergeCell ref="B18:C18"/>
    <mergeCell ref="B20:C20"/>
    <mergeCell ref="D21:D22"/>
    <mergeCell ref="E21:E22"/>
    <mergeCell ref="F21:F22"/>
    <mergeCell ref="G21:G2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2"/>
  <sheetViews>
    <sheetView topLeftCell="A4" workbookViewId="0">
      <selection activeCell="B13" sqref="B13:G13"/>
    </sheetView>
  </sheetViews>
  <sheetFormatPr defaultRowHeight="15" x14ac:dyDescent="0.25"/>
  <cols>
    <col min="1" max="1" width="4.28515625" customWidth="1"/>
    <col min="2" max="2" width="36" customWidth="1"/>
    <col min="8" max="8" width="46.1406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17</v>
      </c>
      <c r="C2" s="6"/>
      <c r="D2" s="6"/>
      <c r="E2" s="6"/>
      <c r="F2" s="6"/>
      <c r="G2" s="6"/>
    </row>
    <row r="3" spans="1:7" ht="15.75" thickBot="1" x14ac:dyDescent="0.3">
      <c r="A3" s="1"/>
      <c r="B3" s="5" t="s">
        <v>9</v>
      </c>
      <c r="C3" s="6"/>
      <c r="D3" s="6"/>
      <c r="E3" s="6"/>
      <c r="F3" s="6"/>
      <c r="G3" s="6"/>
    </row>
    <row r="4" spans="1:7" ht="27" customHeight="1" thickBot="1" x14ac:dyDescent="0.3">
      <c r="A4" s="1"/>
      <c r="B4" s="59" t="s">
        <v>103</v>
      </c>
      <c r="C4" s="63" t="s">
        <v>61</v>
      </c>
      <c r="D4" s="20">
        <v>14</v>
      </c>
      <c r="E4" s="20">
        <v>7.4</v>
      </c>
      <c r="F4" s="20">
        <v>16.899999999999999</v>
      </c>
      <c r="G4" s="20">
        <v>186</v>
      </c>
    </row>
    <row r="5" spans="1:7" ht="14.25" customHeight="1" thickBot="1" x14ac:dyDescent="0.3">
      <c r="A5" s="1"/>
      <c r="B5" s="59" t="s">
        <v>104</v>
      </c>
      <c r="C5" s="51">
        <v>200</v>
      </c>
      <c r="D5" s="20">
        <v>0.46</v>
      </c>
      <c r="E5" s="31">
        <v>0.1</v>
      </c>
      <c r="F5" s="20">
        <v>22.9</v>
      </c>
      <c r="G5" s="31">
        <v>93.32</v>
      </c>
    </row>
    <row r="6" spans="1:7" ht="15.75" customHeight="1" x14ac:dyDescent="0.25">
      <c r="A6" s="1"/>
      <c r="B6" s="64" t="s">
        <v>105</v>
      </c>
      <c r="C6" s="65">
        <v>45</v>
      </c>
      <c r="D6" s="93">
        <v>2</v>
      </c>
      <c r="E6" s="93">
        <v>6.7</v>
      </c>
      <c r="F6" s="93">
        <v>12.8</v>
      </c>
      <c r="G6" s="93">
        <v>120.3</v>
      </c>
    </row>
    <row r="7" spans="1:7" x14ac:dyDescent="0.25">
      <c r="A7" s="1"/>
      <c r="B7" s="3" t="s">
        <v>10</v>
      </c>
      <c r="C7" s="1"/>
      <c r="D7" s="1">
        <f>SUM(D4:D6)</f>
        <v>16.46</v>
      </c>
      <c r="E7" s="1">
        <f>SUM(E4:E6)</f>
        <v>14.2</v>
      </c>
      <c r="F7" s="1">
        <f>SUM(F4:F6)</f>
        <v>52.599999999999994</v>
      </c>
      <c r="G7" s="1">
        <f>SUM(G4:G6)</f>
        <v>399.62</v>
      </c>
    </row>
    <row r="8" spans="1:7" x14ac:dyDescent="0.25">
      <c r="A8" s="1"/>
      <c r="B8" s="3" t="s">
        <v>11</v>
      </c>
      <c r="C8" s="1"/>
      <c r="D8" s="1">
        <v>1</v>
      </c>
      <c r="E8" s="1">
        <f>E7/D7</f>
        <v>0.86269744835965967</v>
      </c>
      <c r="F8" s="1">
        <f>F7/D7</f>
        <v>3.1956257594167674</v>
      </c>
      <c r="G8" s="1"/>
    </row>
    <row r="9" spans="1:7" x14ac:dyDescent="0.25">
      <c r="A9" s="1"/>
      <c r="B9" s="154" t="s">
        <v>68</v>
      </c>
      <c r="C9" s="165"/>
      <c r="D9" s="165"/>
      <c r="E9" s="165"/>
      <c r="F9" s="166"/>
      <c r="G9" s="1">
        <f>G7*65/G31</f>
        <v>17.586407674964963</v>
      </c>
    </row>
    <row r="10" spans="1:7" x14ac:dyDescent="0.25">
      <c r="A10" s="1"/>
      <c r="B10" s="154" t="s">
        <v>67</v>
      </c>
      <c r="C10" s="165"/>
      <c r="D10" s="165"/>
      <c r="E10" s="165"/>
      <c r="F10" s="166"/>
      <c r="G10" s="1">
        <f>G7*75/G31</f>
        <v>20.292008855728803</v>
      </c>
    </row>
    <row r="11" spans="1:7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7" ht="32.25" thickBot="1" x14ac:dyDescent="0.3">
      <c r="A12" s="1"/>
      <c r="B12" s="115" t="s">
        <v>146</v>
      </c>
      <c r="C12" s="102">
        <v>50</v>
      </c>
      <c r="D12" s="103">
        <v>1.75</v>
      </c>
      <c r="E12" s="103">
        <v>4.3</v>
      </c>
      <c r="F12" s="103">
        <v>1.95</v>
      </c>
      <c r="G12" s="106">
        <v>64</v>
      </c>
    </row>
    <row r="13" spans="1:7" ht="32.25" thickBot="1" x14ac:dyDescent="0.3">
      <c r="A13" s="1"/>
      <c r="B13" s="115" t="s">
        <v>158</v>
      </c>
      <c r="C13" s="116" t="s">
        <v>159</v>
      </c>
      <c r="D13" s="103">
        <v>14.27</v>
      </c>
      <c r="E13" s="103">
        <v>5.82</v>
      </c>
      <c r="F13" s="103">
        <v>20.45</v>
      </c>
      <c r="G13" s="103">
        <v>191.4</v>
      </c>
    </row>
    <row r="14" spans="1:7" ht="16.5" thickBot="1" x14ac:dyDescent="0.3">
      <c r="A14" s="1"/>
      <c r="B14" s="115" t="s">
        <v>69</v>
      </c>
      <c r="C14" s="117">
        <v>150</v>
      </c>
      <c r="D14" s="108">
        <v>3.15</v>
      </c>
      <c r="E14" s="108">
        <v>4.95</v>
      </c>
      <c r="F14" s="108">
        <v>20.100000000000001</v>
      </c>
      <c r="G14" s="108">
        <v>138</v>
      </c>
    </row>
    <row r="15" spans="1:7" ht="16.5" thickBot="1" x14ac:dyDescent="0.3">
      <c r="A15" s="1"/>
      <c r="B15" s="115" t="s">
        <v>140</v>
      </c>
      <c r="C15" s="102">
        <v>60</v>
      </c>
      <c r="D15" s="118">
        <v>12.06</v>
      </c>
      <c r="E15" s="118">
        <v>8.4</v>
      </c>
      <c r="F15" s="118">
        <v>22.8</v>
      </c>
      <c r="G15" s="118">
        <v>124.2</v>
      </c>
    </row>
    <row r="16" spans="1:7" ht="32.25" thickBot="1" x14ac:dyDescent="0.3">
      <c r="A16" s="1"/>
      <c r="B16" s="109" t="s">
        <v>135</v>
      </c>
      <c r="C16" s="119">
        <v>200</v>
      </c>
      <c r="D16" s="103">
        <v>0.6</v>
      </c>
      <c r="E16" s="103"/>
      <c r="F16" s="103">
        <v>16.399999999999999</v>
      </c>
      <c r="G16" s="103">
        <v>68</v>
      </c>
    </row>
    <row r="17" spans="1:7" ht="16.5" thickBot="1" x14ac:dyDescent="0.3">
      <c r="A17" s="1"/>
      <c r="B17" s="112" t="s">
        <v>63</v>
      </c>
      <c r="C17" s="119">
        <v>30</v>
      </c>
      <c r="D17" s="103">
        <v>1.98</v>
      </c>
      <c r="E17" s="103">
        <v>0.36</v>
      </c>
      <c r="F17" s="103">
        <v>10.26</v>
      </c>
      <c r="G17" s="103">
        <v>54.3</v>
      </c>
    </row>
    <row r="18" spans="1:7" ht="16.5" thickBot="1" x14ac:dyDescent="0.3">
      <c r="A18" s="1"/>
      <c r="B18" s="112" t="s">
        <v>73</v>
      </c>
      <c r="C18" s="120">
        <v>30</v>
      </c>
      <c r="D18" s="111">
        <v>2.2799999999999998</v>
      </c>
      <c r="E18" s="111">
        <v>0.27</v>
      </c>
      <c r="F18" s="111">
        <v>14.01</v>
      </c>
      <c r="G18" s="111">
        <v>69.3</v>
      </c>
    </row>
    <row r="19" spans="1:7" s="147" customFormat="1" x14ac:dyDescent="0.25">
      <c r="A19" s="44"/>
      <c r="B19" s="148" t="s">
        <v>10</v>
      </c>
      <c r="C19" s="44"/>
      <c r="D19" s="44">
        <f>SUM(D12:D18)</f>
        <v>36.089999999999996</v>
      </c>
      <c r="E19" s="44">
        <f>SUM(E12:E18)</f>
        <v>24.099999999999998</v>
      </c>
      <c r="F19" s="44">
        <f>SUM(F12:F18)</f>
        <v>105.97</v>
      </c>
      <c r="G19" s="44">
        <f>SUM(G12:G18)</f>
        <v>709.19999999999993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0.66777500692712666</v>
      </c>
      <c r="F20" s="1">
        <f>F19/D19</f>
        <v>2.9362704350235527</v>
      </c>
      <c r="G20" s="1"/>
    </row>
    <row r="21" spans="1:7" x14ac:dyDescent="0.25">
      <c r="A21" s="1"/>
      <c r="B21" s="154" t="s">
        <v>66</v>
      </c>
      <c r="C21" s="165"/>
      <c r="D21" s="165"/>
      <c r="E21" s="165"/>
      <c r="F21" s="166"/>
      <c r="G21" s="1">
        <f>G19*65/G31</f>
        <v>31.210350640821655</v>
      </c>
    </row>
    <row r="22" spans="1:7" x14ac:dyDescent="0.25">
      <c r="A22" s="1"/>
      <c r="B22" s="154" t="s">
        <v>67</v>
      </c>
      <c r="C22" s="165"/>
      <c r="D22" s="165"/>
      <c r="E22" s="165"/>
      <c r="F22" s="166"/>
      <c r="G22" s="1">
        <f>G19*75/G31</f>
        <v>36.011943047101909</v>
      </c>
    </row>
    <row r="23" spans="1:7" x14ac:dyDescent="0.25">
      <c r="A23" s="1"/>
      <c r="B23" s="5" t="s">
        <v>13</v>
      </c>
      <c r="C23" s="6"/>
      <c r="D23" s="6"/>
      <c r="E23" s="6"/>
      <c r="F23" s="6"/>
      <c r="G23" s="6"/>
    </row>
    <row r="24" spans="1:7" ht="15.75" x14ac:dyDescent="0.25">
      <c r="A24" s="1"/>
      <c r="B24" s="67" t="s">
        <v>106</v>
      </c>
      <c r="C24" s="54">
        <v>105</v>
      </c>
      <c r="D24" s="94">
        <v>10.62</v>
      </c>
      <c r="E24" s="94">
        <v>12.93</v>
      </c>
      <c r="F24" s="94">
        <v>20.12</v>
      </c>
      <c r="G24" s="94">
        <v>220.19</v>
      </c>
    </row>
    <row r="25" spans="1:7" ht="16.5" thickBot="1" x14ac:dyDescent="0.3">
      <c r="A25" s="1"/>
      <c r="B25" s="68" t="s">
        <v>96</v>
      </c>
      <c r="C25" s="69">
        <v>200</v>
      </c>
      <c r="D25" s="19">
        <v>0.2</v>
      </c>
      <c r="E25" s="19"/>
      <c r="F25" s="19">
        <v>14</v>
      </c>
      <c r="G25" s="19">
        <v>58</v>
      </c>
    </row>
    <row r="26" spans="1:7" ht="15.75" x14ac:dyDescent="0.25">
      <c r="A26" s="1"/>
      <c r="B26" s="68" t="s">
        <v>102</v>
      </c>
      <c r="C26" s="69">
        <v>150</v>
      </c>
      <c r="D26" s="32">
        <v>0.8</v>
      </c>
      <c r="E26" s="32">
        <v>0.8</v>
      </c>
      <c r="F26" s="32">
        <v>19.600000000000001</v>
      </c>
      <c r="G26" s="32">
        <v>90</v>
      </c>
    </row>
    <row r="27" spans="1:7" x14ac:dyDescent="0.25">
      <c r="A27" s="1"/>
      <c r="B27" s="3" t="s">
        <v>10</v>
      </c>
      <c r="C27" s="1"/>
      <c r="D27" s="1">
        <f>SUM(D24:D26)</f>
        <v>11.62</v>
      </c>
      <c r="E27" s="1">
        <f>SUM(E24:E26)</f>
        <v>13.73</v>
      </c>
      <c r="F27" s="1">
        <f>SUM(F24:F26)</f>
        <v>53.720000000000006</v>
      </c>
      <c r="G27" s="1">
        <f>SUM(G24:G26)</f>
        <v>368.19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1.1815834767641997</v>
      </c>
      <c r="F28" s="1">
        <f>F27/D27</f>
        <v>4.6230636833046477</v>
      </c>
      <c r="G28" s="1"/>
    </row>
    <row r="29" spans="1:7" x14ac:dyDescent="0.25">
      <c r="A29" s="1"/>
      <c r="B29" s="154" t="s">
        <v>66</v>
      </c>
      <c r="C29" s="165"/>
      <c r="D29" s="165"/>
      <c r="E29" s="165"/>
      <c r="F29" s="166"/>
      <c r="G29" s="1">
        <f>G27*65/G31</f>
        <v>16.203241684213378</v>
      </c>
    </row>
    <row r="30" spans="1:7" x14ac:dyDescent="0.25">
      <c r="A30" s="1"/>
      <c r="B30" s="154" t="s">
        <v>67</v>
      </c>
      <c r="C30" s="165"/>
      <c r="D30" s="165"/>
      <c r="E30" s="165"/>
      <c r="F30" s="166"/>
      <c r="G30" s="1">
        <f>G27*75/G31</f>
        <v>18.696048097169282</v>
      </c>
    </row>
    <row r="31" spans="1:7" x14ac:dyDescent="0.25">
      <c r="A31" s="1"/>
      <c r="B31" s="3" t="s">
        <v>14</v>
      </c>
      <c r="C31" s="1"/>
      <c r="D31" s="1">
        <f>D7+D19+D27</f>
        <v>64.17</v>
      </c>
      <c r="E31" s="1">
        <f>E7+E19+E27</f>
        <v>52.03</v>
      </c>
      <c r="F31" s="1">
        <f>F7+F19+F27</f>
        <v>212.29</v>
      </c>
      <c r="G31" s="1">
        <f>G7+G19+G27</f>
        <v>1477.01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0.81081502259622873</v>
      </c>
      <c r="F33" s="1">
        <f>F31/D31</f>
        <v>3.3082437275985659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57" t="s">
        <v>16</v>
      </c>
      <c r="C35" s="158"/>
      <c r="D35" s="158"/>
      <c r="E35" s="158"/>
      <c r="F35" s="159"/>
      <c r="G35" s="163">
        <f>G31*100/2100</f>
        <v>70.333809523809521</v>
      </c>
    </row>
    <row r="36" spans="1:7" x14ac:dyDescent="0.25">
      <c r="A36" s="1"/>
      <c r="B36" s="160"/>
      <c r="C36" s="161"/>
      <c r="D36" s="161"/>
      <c r="E36" s="161"/>
      <c r="F36" s="162"/>
      <c r="G36" s="164"/>
    </row>
    <row r="37" spans="1:7" x14ac:dyDescent="0.25">
      <c r="A37" s="1"/>
      <c r="B37" s="157" t="s">
        <v>15</v>
      </c>
      <c r="C37" s="158"/>
      <c r="D37" s="158"/>
      <c r="E37" s="158"/>
      <c r="F37" s="159"/>
      <c r="G37" s="163">
        <f>G31*100/2300</f>
        <v>64.217826086956521</v>
      </c>
    </row>
    <row r="38" spans="1:7" x14ac:dyDescent="0.25">
      <c r="A38" s="1"/>
      <c r="B38" s="160"/>
      <c r="C38" s="161"/>
      <c r="D38" s="161"/>
      <c r="E38" s="161"/>
      <c r="F38" s="162"/>
      <c r="G38" s="164"/>
    </row>
    <row r="39" spans="1:7" x14ac:dyDescent="0.25">
      <c r="A39" s="1"/>
      <c r="B39" s="1"/>
      <c r="C39" s="1"/>
      <c r="D39" s="1"/>
      <c r="E39" s="1"/>
      <c r="F39" s="1"/>
      <c r="G39" s="1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52</v>
      </c>
      <c r="C42" s="1"/>
      <c r="D42" s="1">
        <v>4</v>
      </c>
      <c r="E42" s="1">
        <v>9</v>
      </c>
      <c r="F42" s="1">
        <v>4</v>
      </c>
      <c r="G42" s="1"/>
    </row>
    <row r="43" spans="1:7" x14ac:dyDescent="0.25">
      <c r="A43" s="1"/>
      <c r="B43" s="3"/>
      <c r="C43" s="1"/>
      <c r="D43" s="1"/>
      <c r="E43" s="1"/>
      <c r="F43" s="1"/>
      <c r="G43" s="1"/>
    </row>
    <row r="44" spans="1:7" x14ac:dyDescent="0.25">
      <c r="A44" s="1"/>
      <c r="B44" s="3" t="s">
        <v>53</v>
      </c>
      <c r="C44" s="1"/>
      <c r="D44" s="1">
        <f>D31*D42</f>
        <v>256.68</v>
      </c>
      <c r="E44" s="1">
        <f t="shared" ref="E44:F44" si="0">E31*E42</f>
        <v>468.27</v>
      </c>
      <c r="F44" s="1">
        <f t="shared" si="0"/>
        <v>849.16</v>
      </c>
      <c r="G44" s="1"/>
    </row>
    <row r="45" spans="1:7" x14ac:dyDescent="0.25">
      <c r="A45" s="1"/>
      <c r="B45" s="3"/>
      <c r="C45" s="1"/>
      <c r="D45" s="1"/>
      <c r="E45" s="1"/>
      <c r="F45" s="1"/>
      <c r="G45" s="1"/>
    </row>
    <row r="46" spans="1:7" x14ac:dyDescent="0.25">
      <c r="A46" s="1"/>
      <c r="B46" s="3" t="s">
        <v>54</v>
      </c>
      <c r="C46" s="1"/>
      <c r="D46" s="1">
        <f>D44+E44+F44</f>
        <v>1574.1100000000001</v>
      </c>
      <c r="E46" s="1"/>
      <c r="F46" s="1"/>
      <c r="G46" s="1"/>
    </row>
    <row r="47" spans="1:7" x14ac:dyDescent="0.25">
      <c r="A47" s="1"/>
      <c r="B47" s="3"/>
      <c r="C47" s="1"/>
      <c r="D47" s="1"/>
      <c r="E47" s="1"/>
      <c r="F47" s="1"/>
      <c r="G47" s="1"/>
    </row>
    <row r="48" spans="1:7" ht="30" x14ac:dyDescent="0.25">
      <c r="A48" s="1"/>
      <c r="B48" s="4" t="s">
        <v>55</v>
      </c>
      <c r="C48" s="1"/>
      <c r="D48" s="1">
        <f>D44*100/D46</f>
        <v>16.306357243140567</v>
      </c>
      <c r="E48" s="1">
        <f>E44*100/D46</f>
        <v>29.748238687258194</v>
      </c>
      <c r="F48" s="1">
        <f>F44*100/D46</f>
        <v>53.945404069601231</v>
      </c>
      <c r="G48" s="1"/>
    </row>
    <row r="49" spans="1:7" x14ac:dyDescent="0.25">
      <c r="A49" s="1"/>
      <c r="B49" s="3"/>
      <c r="C49" s="1"/>
      <c r="D49" s="1"/>
      <c r="E49" s="1"/>
      <c r="F49" s="1"/>
      <c r="G49" s="1"/>
    </row>
    <row r="50" spans="1:7" ht="15" customHeight="1" x14ac:dyDescent="0.25">
      <c r="A50" s="1"/>
      <c r="B50" s="4" t="s">
        <v>56</v>
      </c>
      <c r="C50" s="1"/>
      <c r="D50" s="3" t="s">
        <v>57</v>
      </c>
      <c r="E50" s="3" t="s">
        <v>58</v>
      </c>
      <c r="F50" s="3" t="s">
        <v>59</v>
      </c>
      <c r="G50" s="1"/>
    </row>
    <row r="52" spans="1:7" ht="15" customHeight="1" x14ac:dyDescent="0.25"/>
  </sheetData>
  <mergeCells count="10">
    <mergeCell ref="B30:F30"/>
    <mergeCell ref="B35:F36"/>
    <mergeCell ref="G35:G36"/>
    <mergeCell ref="B37:F38"/>
    <mergeCell ref="G37:G38"/>
    <mergeCell ref="B9:F9"/>
    <mergeCell ref="B10:F10"/>
    <mergeCell ref="B21:F21"/>
    <mergeCell ref="B22:F22"/>
    <mergeCell ref="B29:F29"/>
  </mergeCells>
  <pageMargins left="1.1811023622047245" right="0.19685039370078741" top="0.19685039370078741" bottom="0.19685039370078741" header="0.19685039370078741" footer="0.31496062992125984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53"/>
  <sheetViews>
    <sheetView topLeftCell="A4" workbookViewId="0">
      <selection activeCell="A17" sqref="A17:XFD17"/>
    </sheetView>
  </sheetViews>
  <sheetFormatPr defaultRowHeight="15" x14ac:dyDescent="0.25"/>
  <cols>
    <col min="1" max="1" width="4.7109375" customWidth="1"/>
    <col min="2" max="2" width="38.7109375" customWidth="1"/>
    <col min="8" max="8" width="45.5703125" customWidth="1"/>
  </cols>
  <sheetData>
    <row r="1" spans="1:7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</row>
    <row r="2" spans="1:7" x14ac:dyDescent="0.25">
      <c r="A2" s="1"/>
      <c r="B2" s="5" t="s">
        <v>18</v>
      </c>
      <c r="C2" s="6"/>
      <c r="D2" s="6"/>
      <c r="E2" s="6"/>
      <c r="F2" s="6"/>
      <c r="G2" s="6"/>
    </row>
    <row r="3" spans="1:7" x14ac:dyDescent="0.25">
      <c r="A3" s="1"/>
      <c r="B3" s="5" t="s">
        <v>9</v>
      </c>
      <c r="C3" s="6"/>
      <c r="D3" s="6"/>
      <c r="E3" s="6"/>
      <c r="F3" s="6"/>
      <c r="G3" s="6"/>
    </row>
    <row r="4" spans="1:7" ht="15.75" x14ac:dyDescent="0.25">
      <c r="A4" s="1"/>
      <c r="B4" s="55" t="s">
        <v>107</v>
      </c>
      <c r="C4" s="66">
        <v>50</v>
      </c>
      <c r="D4" s="94">
        <v>9.75</v>
      </c>
      <c r="E4" s="94">
        <v>3.95</v>
      </c>
      <c r="F4" s="94">
        <v>1.73</v>
      </c>
      <c r="G4" s="94">
        <v>82.3</v>
      </c>
    </row>
    <row r="5" spans="1:7" ht="21.75" customHeight="1" thickBot="1" x14ac:dyDescent="0.3">
      <c r="A5" s="1"/>
      <c r="B5" s="55" t="s">
        <v>108</v>
      </c>
      <c r="C5" s="54">
        <v>150</v>
      </c>
      <c r="D5" s="19">
        <v>3.45</v>
      </c>
      <c r="E5" s="19">
        <v>4.2</v>
      </c>
      <c r="F5" s="29">
        <v>36.299999999999997</v>
      </c>
      <c r="G5" s="29">
        <v>196.5</v>
      </c>
    </row>
    <row r="6" spans="1:7" ht="16.5" thickBot="1" x14ac:dyDescent="0.3">
      <c r="A6" s="1"/>
      <c r="B6" s="59" t="s">
        <v>82</v>
      </c>
      <c r="C6" s="54">
        <v>200</v>
      </c>
      <c r="D6" s="20">
        <v>3.6</v>
      </c>
      <c r="E6" s="20">
        <v>2.8</v>
      </c>
      <c r="F6" s="31">
        <v>17.600000000000001</v>
      </c>
      <c r="G6" s="31">
        <v>110</v>
      </c>
    </row>
    <row r="7" spans="1:7" ht="21.75" customHeight="1" thickBot="1" x14ac:dyDescent="0.3">
      <c r="A7" s="1"/>
      <c r="B7" s="70" t="s">
        <v>63</v>
      </c>
      <c r="C7" s="54">
        <v>30</v>
      </c>
      <c r="D7" s="20">
        <v>1.98</v>
      </c>
      <c r="E7" s="20">
        <v>0.36</v>
      </c>
      <c r="F7" s="20">
        <v>10.26</v>
      </c>
      <c r="G7" s="20">
        <v>54.3</v>
      </c>
    </row>
    <row r="8" spans="1:7" ht="16.5" thickBot="1" x14ac:dyDescent="0.3">
      <c r="A8" s="1"/>
      <c r="B8" s="59" t="s">
        <v>77</v>
      </c>
      <c r="C8" s="71">
        <v>40</v>
      </c>
      <c r="D8" s="11">
        <v>5.72</v>
      </c>
      <c r="E8" s="11">
        <v>7.92</v>
      </c>
      <c r="F8" s="11">
        <v>9.7200000000000006</v>
      </c>
      <c r="G8" s="11">
        <v>132.80000000000001</v>
      </c>
    </row>
    <row r="9" spans="1:7" ht="16.5" thickBot="1" x14ac:dyDescent="0.3">
      <c r="A9" s="1"/>
      <c r="B9" s="60"/>
      <c r="C9" s="72"/>
      <c r="D9" s="11"/>
      <c r="E9" s="11"/>
      <c r="F9" s="11"/>
      <c r="G9" s="11"/>
    </row>
    <row r="10" spans="1:7" ht="15.75" x14ac:dyDescent="0.25">
      <c r="A10" s="1"/>
      <c r="B10" s="60" t="s">
        <v>10</v>
      </c>
      <c r="C10" s="72"/>
      <c r="D10" s="1">
        <f>SUM(D4:D9)</f>
        <v>24.5</v>
      </c>
      <c r="E10" s="1">
        <f>SUM(E4:E9)</f>
        <v>19.229999999999997</v>
      </c>
      <c r="F10" s="1">
        <f>SUM(F4:F9)</f>
        <v>75.61</v>
      </c>
      <c r="G10" s="46">
        <f>SUM(G4:G9)</f>
        <v>575.90000000000009</v>
      </c>
    </row>
    <row r="11" spans="1:7" x14ac:dyDescent="0.25">
      <c r="A11" s="1"/>
      <c r="B11" s="3" t="s">
        <v>11</v>
      </c>
      <c r="C11" s="1"/>
      <c r="D11" s="1">
        <v>1</v>
      </c>
      <c r="E11" s="1">
        <f>E10/D10</f>
        <v>0.78489795918367333</v>
      </c>
      <c r="F11" s="1">
        <f>F10/D10</f>
        <v>3.0861224489795918</v>
      </c>
      <c r="G11" s="1"/>
    </row>
    <row r="12" spans="1:7" x14ac:dyDescent="0.25">
      <c r="A12" s="1"/>
      <c r="B12" s="154" t="s">
        <v>66</v>
      </c>
      <c r="C12" s="165"/>
      <c r="D12" s="165"/>
      <c r="E12" s="165"/>
      <c r="F12" s="166"/>
      <c r="G12" s="1">
        <f>G10*65/G33</f>
        <v>21.533058754501219</v>
      </c>
    </row>
    <row r="13" spans="1:7" x14ac:dyDescent="0.25">
      <c r="A13" s="1"/>
      <c r="B13" s="154" t="s">
        <v>67</v>
      </c>
      <c r="C13" s="165"/>
      <c r="D13" s="165"/>
      <c r="E13" s="165"/>
      <c r="F13" s="166"/>
      <c r="G13" s="1">
        <f>G10*75/G33</f>
        <v>24.845837024424483</v>
      </c>
    </row>
    <row r="14" spans="1:7" ht="15.75" thickBot="1" x14ac:dyDescent="0.3">
      <c r="A14" s="1"/>
      <c r="B14" s="5" t="s">
        <v>12</v>
      </c>
      <c r="C14" s="6"/>
      <c r="D14" s="6"/>
      <c r="E14" s="6"/>
      <c r="F14" s="6"/>
      <c r="G14" s="6"/>
    </row>
    <row r="15" spans="1:7" ht="32.25" thickBot="1" x14ac:dyDescent="0.3">
      <c r="A15" s="1"/>
      <c r="B15" s="115" t="s">
        <v>160</v>
      </c>
      <c r="C15" s="102" t="s">
        <v>64</v>
      </c>
      <c r="D15" s="103">
        <v>1.88</v>
      </c>
      <c r="E15" s="103">
        <v>5</v>
      </c>
      <c r="F15" s="103">
        <v>14.92</v>
      </c>
      <c r="G15" s="103">
        <v>110.3</v>
      </c>
    </row>
    <row r="16" spans="1:7" ht="16.5" thickBot="1" x14ac:dyDescent="0.3">
      <c r="A16" s="1"/>
      <c r="B16" s="115" t="s">
        <v>141</v>
      </c>
      <c r="C16" s="119">
        <v>200</v>
      </c>
      <c r="D16" s="103">
        <v>12.2</v>
      </c>
      <c r="E16" s="103">
        <v>14.4</v>
      </c>
      <c r="F16" s="103">
        <v>18.2</v>
      </c>
      <c r="G16" s="103">
        <v>251.92</v>
      </c>
    </row>
    <row r="17" spans="1:7" ht="16.5" thickBot="1" x14ac:dyDescent="0.3">
      <c r="A17" s="1"/>
      <c r="B17" s="122" t="s">
        <v>139</v>
      </c>
      <c r="C17" s="102">
        <v>200</v>
      </c>
      <c r="D17" s="111">
        <v>0.2</v>
      </c>
      <c r="E17" s="111">
        <v>0.06</v>
      </c>
      <c r="F17" s="111">
        <v>15</v>
      </c>
      <c r="G17" s="111">
        <v>56</v>
      </c>
    </row>
    <row r="18" spans="1:7" ht="16.5" thickBot="1" x14ac:dyDescent="0.3">
      <c r="A18" s="1"/>
      <c r="B18" s="122" t="s">
        <v>136</v>
      </c>
      <c r="C18" s="123">
        <v>40</v>
      </c>
      <c r="D18" s="111">
        <v>3.32</v>
      </c>
      <c r="E18" s="111">
        <v>3.52</v>
      </c>
      <c r="F18" s="111">
        <v>30.24</v>
      </c>
      <c r="G18" s="111">
        <v>167.2</v>
      </c>
    </row>
    <row r="19" spans="1:7" ht="16.5" thickBot="1" x14ac:dyDescent="0.3">
      <c r="A19" s="1"/>
      <c r="B19" s="115" t="s">
        <v>63</v>
      </c>
      <c r="C19" s="124">
        <v>30</v>
      </c>
      <c r="D19" s="111">
        <v>1.98</v>
      </c>
      <c r="E19" s="111">
        <v>0.36</v>
      </c>
      <c r="F19" s="111">
        <v>10.26</v>
      </c>
      <c r="G19" s="111">
        <v>54.3</v>
      </c>
    </row>
    <row r="20" spans="1:7" ht="15.75" x14ac:dyDescent="0.25">
      <c r="A20" s="1"/>
      <c r="B20" s="115" t="s">
        <v>131</v>
      </c>
      <c r="C20" s="124">
        <v>200</v>
      </c>
      <c r="D20" s="125">
        <v>1.8</v>
      </c>
      <c r="E20" s="125">
        <v>0.4</v>
      </c>
      <c r="F20" s="125">
        <v>16.2</v>
      </c>
      <c r="G20" s="125">
        <v>100</v>
      </c>
    </row>
    <row r="21" spans="1:7" x14ac:dyDescent="0.25">
      <c r="A21" s="1"/>
      <c r="B21" s="3" t="s">
        <v>10</v>
      </c>
      <c r="C21" s="1"/>
      <c r="D21" s="1">
        <f>SUM(D15:D20)</f>
        <v>21.38</v>
      </c>
      <c r="E21" s="1">
        <f>SUM(E15:E20)</f>
        <v>23.739999999999995</v>
      </c>
      <c r="F21" s="1">
        <f>SUM(F15:F20)</f>
        <v>104.82000000000001</v>
      </c>
      <c r="G21" s="1">
        <f>SUM(G15:G20)</f>
        <v>739.71999999999991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1.110383536014967</v>
      </c>
      <c r="F22" s="1">
        <f>F21/D21</f>
        <v>4.9027128157156223</v>
      </c>
      <c r="G22" s="1"/>
    </row>
    <row r="23" spans="1:7" x14ac:dyDescent="0.25">
      <c r="A23" s="1"/>
      <c r="B23" s="154" t="s">
        <v>66</v>
      </c>
      <c r="C23" s="165"/>
      <c r="D23" s="165"/>
      <c r="E23" s="165"/>
      <c r="F23" s="166"/>
      <c r="G23" s="1">
        <f>G21*65/G33</f>
        <v>27.658333429205829</v>
      </c>
    </row>
    <row r="24" spans="1:7" x14ac:dyDescent="0.25">
      <c r="A24" s="1"/>
      <c r="B24" s="154" t="s">
        <v>67</v>
      </c>
      <c r="C24" s="165"/>
      <c r="D24" s="165"/>
      <c r="E24" s="165"/>
      <c r="F24" s="166"/>
      <c r="G24" s="1">
        <f>G21*75/G33</f>
        <v>31.913461649083651</v>
      </c>
    </row>
    <row r="25" spans="1:7" x14ac:dyDescent="0.25">
      <c r="A25" s="1"/>
      <c r="B25" s="25" t="s">
        <v>13</v>
      </c>
      <c r="C25" s="26"/>
      <c r="D25" s="26"/>
      <c r="E25" s="26"/>
      <c r="F25" s="26"/>
      <c r="G25" s="26"/>
    </row>
    <row r="26" spans="1:7" ht="15.75" x14ac:dyDescent="0.25">
      <c r="A26" s="33"/>
      <c r="B26" s="60" t="s">
        <v>87</v>
      </c>
      <c r="C26" s="54">
        <v>100</v>
      </c>
      <c r="D26" s="32">
        <v>4.7</v>
      </c>
      <c r="E26" s="32">
        <v>4.7</v>
      </c>
      <c r="F26" s="32">
        <v>37</v>
      </c>
      <c r="G26" s="32">
        <v>208</v>
      </c>
    </row>
    <row r="27" spans="1:7" ht="16.5" thickBot="1" x14ac:dyDescent="0.3">
      <c r="A27" s="1"/>
      <c r="B27" s="60" t="s">
        <v>89</v>
      </c>
      <c r="C27" s="75">
        <v>200</v>
      </c>
      <c r="D27" s="19">
        <v>4.2</v>
      </c>
      <c r="E27" s="29">
        <v>4</v>
      </c>
      <c r="F27" s="19">
        <v>18</v>
      </c>
      <c r="G27" s="19">
        <v>124.8</v>
      </c>
    </row>
    <row r="28" spans="1:7" ht="16.5" thickBot="1" x14ac:dyDescent="0.3">
      <c r="A28" s="1"/>
      <c r="B28" s="60" t="s">
        <v>102</v>
      </c>
      <c r="C28" s="75">
        <v>150</v>
      </c>
      <c r="D28" s="34">
        <v>0.8</v>
      </c>
      <c r="E28" s="34">
        <v>0.8</v>
      </c>
      <c r="F28" s="34">
        <v>19.600000000000001</v>
      </c>
      <c r="G28" s="34">
        <v>90</v>
      </c>
    </row>
    <row r="29" spans="1:7" x14ac:dyDescent="0.25">
      <c r="A29" s="1"/>
      <c r="B29" s="3" t="s">
        <v>10</v>
      </c>
      <c r="C29" s="28"/>
      <c r="D29" s="28">
        <f>SUM(D26:D28)</f>
        <v>9.7000000000000011</v>
      </c>
      <c r="E29" s="28">
        <f>SUM(E26:E28)</f>
        <v>9.5</v>
      </c>
      <c r="F29" s="28">
        <f>SUM(F26:F28)</f>
        <v>74.599999999999994</v>
      </c>
      <c r="G29" s="28">
        <f>SUM(G26:G28)</f>
        <v>422.8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0.97938144329896892</v>
      </c>
      <c r="F30" s="1">
        <f>F29/D29</f>
        <v>7.6907216494845345</v>
      </c>
      <c r="G30" s="1"/>
    </row>
    <row r="31" spans="1:7" x14ac:dyDescent="0.25">
      <c r="A31" s="1"/>
      <c r="B31" s="154" t="s">
        <v>66</v>
      </c>
      <c r="C31" s="165"/>
      <c r="D31" s="165"/>
      <c r="E31" s="165"/>
      <c r="F31" s="166"/>
      <c r="G31" s="1">
        <f>G29*65/G33</f>
        <v>15.808607816292957</v>
      </c>
    </row>
    <row r="32" spans="1:7" x14ac:dyDescent="0.25">
      <c r="A32" s="1"/>
      <c r="B32" s="154" t="s">
        <v>67</v>
      </c>
      <c r="C32" s="165"/>
      <c r="D32" s="165"/>
      <c r="E32" s="165"/>
      <c r="F32" s="166"/>
      <c r="G32" s="1">
        <f>G29*75/G33</f>
        <v>18.240701326491873</v>
      </c>
    </row>
    <row r="33" spans="1:7" x14ac:dyDescent="0.25">
      <c r="A33" s="1"/>
      <c r="B33" s="3" t="s">
        <v>14</v>
      </c>
      <c r="C33" s="1"/>
      <c r="D33" s="1">
        <f>D10+D21+D29</f>
        <v>55.58</v>
      </c>
      <c r="E33" s="1">
        <f>E10+E21+E29</f>
        <v>52.469999999999992</v>
      </c>
      <c r="F33" s="1">
        <f>F10+F21+F29</f>
        <v>255.03</v>
      </c>
      <c r="G33" s="46">
        <f>G10+G21+G29</f>
        <v>1738.4199999999998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0.9440446203670384</v>
      </c>
      <c r="F35" s="1">
        <f>F33/D33</f>
        <v>4.5885210507376755</v>
      </c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57" t="s">
        <v>16</v>
      </c>
      <c r="C37" s="158"/>
      <c r="D37" s="158"/>
      <c r="E37" s="158"/>
      <c r="F37" s="159"/>
      <c r="G37" s="163">
        <f>G33*100/2100</f>
        <v>82.781904761904741</v>
      </c>
    </row>
    <row r="38" spans="1:7" x14ac:dyDescent="0.25">
      <c r="A38" s="1"/>
      <c r="B38" s="160"/>
      <c r="C38" s="161"/>
      <c r="D38" s="161"/>
      <c r="E38" s="161"/>
      <c r="F38" s="162"/>
      <c r="G38" s="164"/>
    </row>
    <row r="39" spans="1:7" x14ac:dyDescent="0.25">
      <c r="A39" s="1"/>
      <c r="B39" s="157" t="s">
        <v>15</v>
      </c>
      <c r="C39" s="158"/>
      <c r="D39" s="158"/>
      <c r="E39" s="158"/>
      <c r="F39" s="159"/>
      <c r="G39" s="163">
        <f>G33*100/2300</f>
        <v>75.583478260869555</v>
      </c>
    </row>
    <row r="40" spans="1:7" x14ac:dyDescent="0.25">
      <c r="A40" s="1"/>
      <c r="B40" s="160"/>
      <c r="C40" s="161"/>
      <c r="D40" s="161"/>
      <c r="E40" s="161"/>
      <c r="F40" s="162"/>
      <c r="G40" s="164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51</v>
      </c>
      <c r="C42" s="3"/>
      <c r="D42" s="3"/>
      <c r="E42" s="3"/>
      <c r="F42" s="3"/>
      <c r="G42" s="3"/>
    </row>
    <row r="43" spans="1:7" x14ac:dyDescent="0.25">
      <c r="A43" s="1"/>
      <c r="B43" s="3" t="s">
        <v>52</v>
      </c>
      <c r="C43" s="1"/>
      <c r="D43" s="1">
        <v>4</v>
      </c>
      <c r="E43" s="1">
        <v>9</v>
      </c>
      <c r="F43" s="1">
        <v>4</v>
      </c>
      <c r="G43" s="1"/>
    </row>
    <row r="44" spans="1:7" x14ac:dyDescent="0.25">
      <c r="A44" s="1"/>
      <c r="B44" s="3" t="s">
        <v>53</v>
      </c>
      <c r="C44" s="1"/>
      <c r="D44" s="1">
        <f>D33*D43</f>
        <v>222.32</v>
      </c>
      <c r="E44" s="1">
        <f>E33*E43</f>
        <v>472.2299999999999</v>
      </c>
      <c r="F44" s="1">
        <f>F33*F43</f>
        <v>1020.12</v>
      </c>
      <c r="G44" s="1"/>
    </row>
    <row r="45" spans="1:7" x14ac:dyDescent="0.25">
      <c r="A45" s="1"/>
      <c r="B45" s="3" t="s">
        <v>54</v>
      </c>
      <c r="C45" s="1"/>
      <c r="D45" s="1">
        <f>D44+E44+F44</f>
        <v>1714.67</v>
      </c>
      <c r="E45" s="1"/>
      <c r="F45" s="1"/>
      <c r="G45" s="1"/>
    </row>
    <row r="46" spans="1:7" x14ac:dyDescent="0.25">
      <c r="A46" s="1"/>
      <c r="B46" s="4" t="s">
        <v>55</v>
      </c>
      <c r="C46" s="1"/>
      <c r="D46" s="1">
        <f>D44*100/D45</f>
        <v>12.965760175427341</v>
      </c>
      <c r="E46" s="1">
        <f>E44*100/D45</f>
        <v>27.540576320808078</v>
      </c>
      <c r="F46" s="1">
        <f>F44*100/D45</f>
        <v>59.493663503764573</v>
      </c>
      <c r="G46" s="1"/>
    </row>
    <row r="47" spans="1:7" x14ac:dyDescent="0.25">
      <c r="A47" s="1"/>
      <c r="B47" s="3"/>
      <c r="C47" s="1"/>
      <c r="D47" s="1"/>
      <c r="E47" s="1"/>
      <c r="F47" s="1"/>
      <c r="G47" s="1"/>
    </row>
    <row r="48" spans="1:7" ht="30" x14ac:dyDescent="0.25">
      <c r="B48" s="4" t="s">
        <v>56</v>
      </c>
      <c r="C48" s="1"/>
      <c r="D48" s="3" t="s">
        <v>57</v>
      </c>
      <c r="E48" s="3" t="s">
        <v>58</v>
      </c>
      <c r="F48" s="3" t="s">
        <v>59</v>
      </c>
      <c r="G48" s="1"/>
    </row>
    <row r="51" ht="15" customHeight="1" x14ac:dyDescent="0.25"/>
    <row r="53" ht="15" customHeight="1" x14ac:dyDescent="0.25"/>
  </sheetData>
  <mergeCells count="10">
    <mergeCell ref="B23:F23"/>
    <mergeCell ref="B12:F12"/>
    <mergeCell ref="B13:F13"/>
    <mergeCell ref="B39:F40"/>
    <mergeCell ref="G39:G40"/>
    <mergeCell ref="B24:F24"/>
    <mergeCell ref="B31:F31"/>
    <mergeCell ref="B32:F32"/>
    <mergeCell ref="B37:F38"/>
    <mergeCell ref="G37:G38"/>
  </mergeCells>
  <pageMargins left="1.1023622047244095" right="0.19685039370078741" top="0.19685039370078741" bottom="0.19685039370078741" header="0.19685039370078741" footer="0.19685039370078741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52"/>
  <sheetViews>
    <sheetView topLeftCell="A4" workbookViewId="0">
      <selection activeCell="B13" sqref="B13:G13"/>
    </sheetView>
  </sheetViews>
  <sheetFormatPr defaultRowHeight="15" x14ac:dyDescent="0.25"/>
  <cols>
    <col min="1" max="1" width="5.42578125" customWidth="1"/>
    <col min="2" max="2" width="35.5703125" customWidth="1"/>
    <col min="8" max="8" width="44.285156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19</v>
      </c>
      <c r="C2" s="155"/>
      <c r="D2" s="155"/>
      <c r="E2" s="155"/>
      <c r="F2" s="155"/>
      <c r="G2" s="155"/>
      <c r="H2" s="156"/>
    </row>
    <row r="3" spans="1:8" ht="15.75" thickBot="1" x14ac:dyDescent="0.3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ht="16.5" thickBot="1" x14ac:dyDescent="0.3">
      <c r="A4" s="1"/>
      <c r="B4" s="60" t="s">
        <v>94</v>
      </c>
      <c r="C4" s="54">
        <v>150</v>
      </c>
      <c r="D4" s="20">
        <v>5.0999999999999996</v>
      </c>
      <c r="E4" s="20">
        <v>5.1100000000000003</v>
      </c>
      <c r="F4" s="20">
        <v>23.7</v>
      </c>
      <c r="G4" s="20">
        <v>162</v>
      </c>
    </row>
    <row r="5" spans="1:8" ht="17.25" customHeight="1" thickBot="1" x14ac:dyDescent="0.3">
      <c r="A5" s="1"/>
      <c r="B5" s="76" t="s">
        <v>111</v>
      </c>
      <c r="C5" s="77">
        <v>200</v>
      </c>
      <c r="D5" s="20">
        <v>0.2</v>
      </c>
      <c r="E5" s="20">
        <v>0.06</v>
      </c>
      <c r="F5" s="20">
        <v>12.8</v>
      </c>
      <c r="G5" s="31">
        <v>51.2</v>
      </c>
    </row>
    <row r="6" spans="1:8" ht="16.5" thickBot="1" x14ac:dyDescent="0.3">
      <c r="A6" s="1"/>
      <c r="B6" s="60" t="s">
        <v>133</v>
      </c>
      <c r="C6" s="78">
        <v>50</v>
      </c>
      <c r="D6" s="11">
        <v>7.6</v>
      </c>
      <c r="E6" s="11">
        <v>0.51</v>
      </c>
      <c r="F6" s="11">
        <v>46.7</v>
      </c>
      <c r="G6" s="11">
        <v>231</v>
      </c>
    </row>
    <row r="7" spans="1:8" ht="16.5" thickBot="1" x14ac:dyDescent="0.3">
      <c r="A7" s="33"/>
      <c r="B7" s="60"/>
      <c r="C7" s="78"/>
      <c r="D7" s="34"/>
      <c r="E7" s="34"/>
      <c r="F7" s="34"/>
      <c r="G7" s="35"/>
    </row>
    <row r="8" spans="1:8" x14ac:dyDescent="0.25">
      <c r="A8" s="1"/>
      <c r="B8" s="3" t="s">
        <v>10</v>
      </c>
      <c r="C8" s="1"/>
      <c r="D8" s="1">
        <f>SUM(D4:D7)</f>
        <v>12.899999999999999</v>
      </c>
      <c r="E8" s="1">
        <f>SUM(E4:E7)</f>
        <v>5.68</v>
      </c>
      <c r="F8" s="1">
        <f>SUM(F4:F7)</f>
        <v>83.2</v>
      </c>
      <c r="G8" s="1">
        <f>SUM(G4:G7)</f>
        <v>444.2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0.44031007751937989</v>
      </c>
      <c r="F9" s="1">
        <f>F8/D8</f>
        <v>6.449612403100776</v>
      </c>
      <c r="G9" s="1"/>
    </row>
    <row r="10" spans="1:8" x14ac:dyDescent="0.25">
      <c r="A10" s="1"/>
      <c r="B10" s="154" t="s">
        <v>66</v>
      </c>
      <c r="C10" s="165"/>
      <c r="D10" s="165"/>
      <c r="E10" s="165"/>
      <c r="F10" s="166"/>
      <c r="G10" s="1">
        <f>G8*65/G33</f>
        <v>16.667243927218987</v>
      </c>
    </row>
    <row r="11" spans="1:8" x14ac:dyDescent="0.25">
      <c r="A11" s="1"/>
      <c r="B11" s="154" t="s">
        <v>67</v>
      </c>
      <c r="C11" s="165"/>
      <c r="D11" s="165"/>
      <c r="E11" s="165"/>
      <c r="F11" s="166"/>
      <c r="G11" s="1">
        <f>G8*75/G33</f>
        <v>19.231435300637294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101" t="s">
        <v>162</v>
      </c>
      <c r="C13" s="123">
        <v>50</v>
      </c>
      <c r="D13" s="103">
        <v>6.6</v>
      </c>
      <c r="E13" s="126">
        <v>11.7</v>
      </c>
      <c r="F13" s="103">
        <v>1.2</v>
      </c>
      <c r="G13" s="103">
        <v>136.5</v>
      </c>
    </row>
    <row r="14" spans="1:8" ht="32.25" thickBot="1" x14ac:dyDescent="0.3">
      <c r="A14" s="1"/>
      <c r="B14" s="101" t="s">
        <v>161</v>
      </c>
      <c r="C14" s="127" t="s">
        <v>76</v>
      </c>
      <c r="D14" s="111">
        <v>10.52</v>
      </c>
      <c r="E14" s="111">
        <v>7.07</v>
      </c>
      <c r="F14" s="111">
        <v>11.95</v>
      </c>
      <c r="G14" s="111">
        <v>153.9</v>
      </c>
    </row>
    <row r="15" spans="1:8" ht="15" customHeight="1" thickBot="1" x14ac:dyDescent="0.3">
      <c r="A15" s="1"/>
      <c r="B15" s="109" t="s">
        <v>142</v>
      </c>
      <c r="C15" s="107" t="s">
        <v>143</v>
      </c>
      <c r="D15" s="103">
        <v>21.6</v>
      </c>
      <c r="E15" s="103">
        <v>2.5</v>
      </c>
      <c r="F15" s="103">
        <v>2</v>
      </c>
      <c r="G15" s="106">
        <v>113.2</v>
      </c>
    </row>
    <row r="16" spans="1:8" ht="16.5" thickBot="1" x14ac:dyDescent="0.3">
      <c r="A16" s="1"/>
      <c r="B16" s="101" t="s">
        <v>83</v>
      </c>
      <c r="C16" s="107">
        <v>150</v>
      </c>
      <c r="D16" s="103">
        <v>3</v>
      </c>
      <c r="E16" s="103">
        <v>3</v>
      </c>
      <c r="F16" s="106">
        <v>14.6</v>
      </c>
      <c r="G16" s="106">
        <v>97</v>
      </c>
    </row>
    <row r="17" spans="1:8" ht="16.5" thickBot="1" x14ac:dyDescent="0.3">
      <c r="A17" s="1"/>
      <c r="B17" s="109" t="s">
        <v>97</v>
      </c>
      <c r="C17" s="119">
        <v>200</v>
      </c>
      <c r="D17" s="128">
        <v>0.09</v>
      </c>
      <c r="E17" s="128">
        <v>0.06</v>
      </c>
      <c r="F17" s="128">
        <v>8.52</v>
      </c>
      <c r="G17" s="128">
        <v>35.020000000000003</v>
      </c>
    </row>
    <row r="18" spans="1:8" ht="16.5" thickBot="1" x14ac:dyDescent="0.3">
      <c r="A18" s="1"/>
      <c r="B18" s="112" t="s">
        <v>63</v>
      </c>
      <c r="C18" s="129">
        <v>30</v>
      </c>
      <c r="D18" s="103">
        <v>1.98</v>
      </c>
      <c r="E18" s="103">
        <v>0.36</v>
      </c>
      <c r="F18" s="103">
        <v>10.26</v>
      </c>
      <c r="G18" s="103">
        <v>54.3</v>
      </c>
    </row>
    <row r="19" spans="1:8" ht="15.75" x14ac:dyDescent="0.25">
      <c r="A19" s="33"/>
      <c r="B19" s="112" t="s">
        <v>73</v>
      </c>
      <c r="C19" s="120">
        <v>30</v>
      </c>
      <c r="D19" s="130">
        <v>2.2799999999999998</v>
      </c>
      <c r="E19" s="130">
        <v>0.27</v>
      </c>
      <c r="F19" s="130">
        <v>14.01</v>
      </c>
      <c r="G19" s="130">
        <v>69.3</v>
      </c>
      <c r="H19" s="16"/>
    </row>
    <row r="20" spans="1:8" ht="15.75" x14ac:dyDescent="0.25">
      <c r="A20" s="33"/>
      <c r="B20" s="112" t="s">
        <v>137</v>
      </c>
      <c r="C20" s="120">
        <v>60</v>
      </c>
      <c r="D20" s="130">
        <v>6.96</v>
      </c>
      <c r="E20" s="130">
        <v>17.82</v>
      </c>
      <c r="F20" s="130">
        <v>32.4</v>
      </c>
      <c r="G20" s="130">
        <v>230.3</v>
      </c>
      <c r="H20" s="16"/>
    </row>
    <row r="21" spans="1:8" ht="15.75" x14ac:dyDescent="0.25">
      <c r="A21" s="33"/>
      <c r="B21" s="60" t="s">
        <v>10</v>
      </c>
      <c r="C21" s="51"/>
      <c r="D21" s="28">
        <f>SUM(D13:D20)</f>
        <v>53.03</v>
      </c>
      <c r="E21" s="28">
        <f>SUM(E13:E20)</f>
        <v>42.78</v>
      </c>
      <c r="F21" s="28">
        <f>SUM(F13:F20)</f>
        <v>94.94</v>
      </c>
      <c r="G21" s="28">
        <f>SUM(G13:G20)</f>
        <v>889.52</v>
      </c>
      <c r="H21" s="16"/>
    </row>
    <row r="22" spans="1:8" x14ac:dyDescent="0.25">
      <c r="A22" s="1"/>
      <c r="B22" s="3" t="s">
        <v>11</v>
      </c>
      <c r="C22" s="1"/>
      <c r="D22" s="1">
        <v>1</v>
      </c>
      <c r="E22" s="1">
        <f>E19/D19</f>
        <v>0.11842105263157897</v>
      </c>
      <c r="F22" s="1">
        <f>F19/D19</f>
        <v>6.1447368421052637</v>
      </c>
      <c r="G22" s="1"/>
    </row>
    <row r="23" spans="1:8" x14ac:dyDescent="0.25">
      <c r="A23" s="1"/>
      <c r="B23" s="154" t="s">
        <v>66</v>
      </c>
      <c r="C23" s="165"/>
      <c r="D23" s="165"/>
      <c r="E23" s="165"/>
      <c r="F23" s="166"/>
      <c r="G23" s="1">
        <f>G21*65/G33</f>
        <v>33.376512422647082</v>
      </c>
    </row>
    <row r="24" spans="1:8" x14ac:dyDescent="0.25">
      <c r="A24" s="1"/>
      <c r="B24" s="154" t="s">
        <v>70</v>
      </c>
      <c r="C24" s="165"/>
      <c r="D24" s="165"/>
      <c r="E24" s="165"/>
      <c r="F24" s="166"/>
      <c r="G24" s="1">
        <f>G21*75/G33</f>
        <v>38.511360487669712</v>
      </c>
    </row>
    <row r="25" spans="1:8" x14ac:dyDescent="0.25">
      <c r="A25" s="1"/>
      <c r="B25" s="5" t="s">
        <v>13</v>
      </c>
      <c r="C25" s="6"/>
      <c r="D25" s="6"/>
      <c r="E25" s="6"/>
      <c r="F25" s="6"/>
      <c r="G25" s="6"/>
    </row>
    <row r="26" spans="1:8" ht="15.75" x14ac:dyDescent="0.25">
      <c r="A26" s="1"/>
      <c r="B26" s="60" t="s">
        <v>130</v>
      </c>
      <c r="C26" s="74">
        <v>60</v>
      </c>
      <c r="D26" s="32">
        <v>2.66</v>
      </c>
      <c r="E26" s="32">
        <v>3.32</v>
      </c>
      <c r="F26" s="32">
        <v>40.5</v>
      </c>
      <c r="G26" s="32">
        <v>207.6</v>
      </c>
    </row>
    <row r="27" spans="1:8" ht="15.75" x14ac:dyDescent="0.25">
      <c r="A27" s="1"/>
      <c r="B27" s="60" t="s">
        <v>80</v>
      </c>
      <c r="C27" s="54">
        <v>200</v>
      </c>
      <c r="D27" s="36">
        <v>6</v>
      </c>
      <c r="E27" s="36">
        <v>5</v>
      </c>
      <c r="F27" s="36">
        <v>8</v>
      </c>
      <c r="G27" s="36">
        <v>101</v>
      </c>
    </row>
    <row r="28" spans="1:8" ht="15.75" x14ac:dyDescent="0.25">
      <c r="A28" s="1"/>
      <c r="B28" s="60" t="s">
        <v>102</v>
      </c>
      <c r="C28" s="54">
        <v>200</v>
      </c>
      <c r="D28" s="30">
        <v>0.8</v>
      </c>
      <c r="E28" s="30">
        <v>0.8</v>
      </c>
      <c r="F28" s="30">
        <v>19.600000000000001</v>
      </c>
      <c r="G28" s="30">
        <v>90</v>
      </c>
    </row>
    <row r="29" spans="1:8" x14ac:dyDescent="0.25">
      <c r="A29" s="1"/>
      <c r="B29" s="3" t="s">
        <v>10</v>
      </c>
      <c r="C29" s="1"/>
      <c r="D29" s="1">
        <f>SUM(D26:D28)</f>
        <v>9.4600000000000009</v>
      </c>
      <c r="E29" s="1">
        <f>SUM(E26:E28)</f>
        <v>9.120000000000001</v>
      </c>
      <c r="F29" s="1">
        <f>SUM(F26:F28)</f>
        <v>68.099999999999994</v>
      </c>
      <c r="G29" s="1">
        <f>SUM(G26:G28)</f>
        <v>398.6</v>
      </c>
    </row>
    <row r="30" spans="1:8" x14ac:dyDescent="0.25">
      <c r="A30" s="1"/>
      <c r="B30" s="3" t="s">
        <v>11</v>
      </c>
      <c r="C30" s="1"/>
      <c r="D30" s="1">
        <v>1</v>
      </c>
      <c r="E30" s="1">
        <f>E29/D29</f>
        <v>0.96405919661733619</v>
      </c>
      <c r="F30" s="1">
        <f>F29/D29</f>
        <v>7.1987315010570816</v>
      </c>
      <c r="G30" s="1"/>
    </row>
    <row r="31" spans="1:8" x14ac:dyDescent="0.25">
      <c r="A31" s="1"/>
      <c r="B31" s="154" t="s">
        <v>66</v>
      </c>
      <c r="C31" s="165"/>
      <c r="D31" s="165"/>
      <c r="E31" s="165"/>
      <c r="F31" s="166"/>
      <c r="G31" s="1">
        <f>G29*65/G33</f>
        <v>14.956243650133922</v>
      </c>
    </row>
    <row r="32" spans="1:8" x14ac:dyDescent="0.25">
      <c r="A32" s="1"/>
      <c r="B32" s="154" t="s">
        <v>67</v>
      </c>
      <c r="C32" s="165"/>
      <c r="D32" s="165"/>
      <c r="E32" s="165"/>
      <c r="F32" s="166"/>
      <c r="G32" s="1">
        <f>G29*75/G33</f>
        <v>17.257204211692986</v>
      </c>
    </row>
    <row r="33" spans="1:7" x14ac:dyDescent="0.25">
      <c r="A33" s="1"/>
      <c r="B33" s="3" t="s">
        <v>14</v>
      </c>
      <c r="C33" s="1"/>
      <c r="D33" s="1">
        <f>D8+D21+D29</f>
        <v>75.390000000000015</v>
      </c>
      <c r="E33" s="1">
        <f>E8+E21+E29</f>
        <v>57.58</v>
      </c>
      <c r="F33" s="1">
        <f>F8+F21+F29</f>
        <v>246.23999999999998</v>
      </c>
      <c r="G33" s="1">
        <f>G8+G21+G29</f>
        <v>1732.3200000000002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0.76376177211831786</v>
      </c>
      <c r="F35" s="1">
        <f>F33/D33</f>
        <v>3.2662156784719452</v>
      </c>
      <c r="G35" s="1"/>
    </row>
    <row r="36" spans="1:7" x14ac:dyDescent="0.25">
      <c r="A36" s="1"/>
      <c r="B36" s="157" t="s">
        <v>16</v>
      </c>
      <c r="C36" s="158"/>
      <c r="D36" s="158"/>
      <c r="E36" s="158"/>
      <c r="F36" s="159"/>
      <c r="G36" s="163">
        <f>G33*100/2100</f>
        <v>82.491428571428585</v>
      </c>
    </row>
    <row r="37" spans="1:7" x14ac:dyDescent="0.25">
      <c r="A37" s="1"/>
      <c r="B37" s="160"/>
      <c r="C37" s="161"/>
      <c r="D37" s="161"/>
      <c r="E37" s="161"/>
      <c r="F37" s="162"/>
      <c r="G37" s="164"/>
    </row>
    <row r="38" spans="1:7" x14ac:dyDescent="0.25">
      <c r="A38" s="1"/>
      <c r="B38" s="157" t="s">
        <v>15</v>
      </c>
      <c r="C38" s="158"/>
      <c r="D38" s="158"/>
      <c r="E38" s="158"/>
      <c r="F38" s="159"/>
      <c r="G38" s="163">
        <f>G33*100/2300</f>
        <v>75.318260869565236</v>
      </c>
    </row>
    <row r="39" spans="1:7" x14ac:dyDescent="0.25">
      <c r="A39" s="1"/>
      <c r="B39" s="160"/>
      <c r="C39" s="161"/>
      <c r="D39" s="161"/>
      <c r="E39" s="161"/>
      <c r="F39" s="162"/>
      <c r="G39" s="164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D33*D41</f>
        <v>301.56000000000006</v>
      </c>
      <c r="E42" s="1">
        <f>E33*E41</f>
        <v>518.22</v>
      </c>
      <c r="F42" s="1">
        <f>F33*F41</f>
        <v>984.95999999999992</v>
      </c>
      <c r="G42" s="1"/>
    </row>
    <row r="43" spans="1:7" x14ac:dyDescent="0.25">
      <c r="A43" s="1"/>
      <c r="B43" s="3" t="s">
        <v>54</v>
      </c>
      <c r="C43" s="1"/>
      <c r="D43" s="1">
        <f>D42+E42+F42</f>
        <v>1804.74</v>
      </c>
      <c r="E43" s="1"/>
      <c r="F43" s="1"/>
      <c r="G43" s="1"/>
    </row>
    <row r="44" spans="1:7" ht="30" x14ac:dyDescent="0.25">
      <c r="A44" s="1"/>
      <c r="B44" s="4" t="s">
        <v>55</v>
      </c>
      <c r="C44" s="1"/>
      <c r="D44" s="1">
        <f>D42*100/D43</f>
        <v>16.709332092157322</v>
      </c>
      <c r="E44" s="1">
        <f>E42*100/D43</f>
        <v>28.714385451644002</v>
      </c>
      <c r="F44" s="1">
        <f>F42*100/D43</f>
        <v>54.576282456198669</v>
      </c>
      <c r="G44" s="1"/>
    </row>
    <row r="45" spans="1:7" ht="30" x14ac:dyDescent="0.25">
      <c r="A45" s="1"/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6" spans="1:7" x14ac:dyDescent="0.25">
      <c r="A46" s="1"/>
    </row>
    <row r="50" ht="15" customHeight="1" x14ac:dyDescent="0.25"/>
    <row r="52" ht="15" customHeight="1" x14ac:dyDescent="0.25"/>
  </sheetData>
  <mergeCells count="12">
    <mergeCell ref="B38:F39"/>
    <mergeCell ref="G38:G39"/>
    <mergeCell ref="B24:F24"/>
    <mergeCell ref="B31:F31"/>
    <mergeCell ref="B32:F32"/>
    <mergeCell ref="B36:F37"/>
    <mergeCell ref="G36:G37"/>
    <mergeCell ref="B23:F23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52"/>
  <sheetViews>
    <sheetView workbookViewId="0">
      <selection activeCell="B14" sqref="B14:G14"/>
    </sheetView>
  </sheetViews>
  <sheetFormatPr defaultRowHeight="15" x14ac:dyDescent="0.25"/>
  <cols>
    <col min="1" max="1" width="3.28515625" customWidth="1"/>
    <col min="2" max="2" width="32.85546875" customWidth="1"/>
    <col min="8" max="8" width="44.570312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20</v>
      </c>
      <c r="C2" s="155"/>
      <c r="D2" s="155"/>
      <c r="E2" s="155"/>
      <c r="F2" s="155"/>
      <c r="G2" s="155"/>
      <c r="H2" s="156"/>
    </row>
    <row r="3" spans="1:8" x14ac:dyDescent="0.25">
      <c r="A3" s="1"/>
      <c r="B3" s="154" t="s">
        <v>9</v>
      </c>
      <c r="C3" s="165"/>
      <c r="D3" s="165"/>
      <c r="E3" s="165"/>
      <c r="F3" s="165"/>
      <c r="G3" s="165"/>
      <c r="H3" s="166"/>
    </row>
    <row r="4" spans="1:8" ht="16.5" thickBot="1" x14ac:dyDescent="0.3">
      <c r="A4" s="1"/>
      <c r="B4" s="62" t="s">
        <v>84</v>
      </c>
      <c r="C4" s="63" t="s">
        <v>86</v>
      </c>
      <c r="D4" s="19">
        <v>9.5</v>
      </c>
      <c r="E4" s="19">
        <v>15.3</v>
      </c>
      <c r="F4" s="19">
        <v>1.6</v>
      </c>
      <c r="G4" s="29">
        <v>182</v>
      </c>
    </row>
    <row r="5" spans="1:8" ht="21.75" customHeight="1" thickBot="1" x14ac:dyDescent="0.3">
      <c r="A5" s="1"/>
      <c r="B5" s="60" t="s">
        <v>132</v>
      </c>
      <c r="C5" s="80">
        <v>200</v>
      </c>
      <c r="D5" s="19">
        <v>1.4</v>
      </c>
      <c r="E5" s="19">
        <v>1</v>
      </c>
      <c r="F5" s="19">
        <v>15</v>
      </c>
      <c r="G5" s="29">
        <v>78</v>
      </c>
    </row>
    <row r="6" spans="1:8" ht="15.75" x14ac:dyDescent="0.25">
      <c r="A6" s="1"/>
      <c r="B6" s="59" t="s">
        <v>63</v>
      </c>
      <c r="C6" s="51">
        <v>30</v>
      </c>
      <c r="D6" s="30">
        <v>1.98</v>
      </c>
      <c r="E6" s="30">
        <v>0.36</v>
      </c>
      <c r="F6" s="30">
        <v>10.26</v>
      </c>
      <c r="G6" s="30">
        <v>54.3</v>
      </c>
    </row>
    <row r="7" spans="1:8" ht="15.75" x14ac:dyDescent="0.25">
      <c r="A7" s="1"/>
      <c r="B7" s="70" t="s">
        <v>113</v>
      </c>
      <c r="C7" s="58">
        <v>80</v>
      </c>
      <c r="D7" s="96">
        <v>6.3</v>
      </c>
      <c r="E7" s="97">
        <v>13.4</v>
      </c>
      <c r="F7" s="97">
        <v>20.100000000000001</v>
      </c>
      <c r="G7" s="97">
        <v>220.1</v>
      </c>
    </row>
    <row r="8" spans="1:8" x14ac:dyDescent="0.25">
      <c r="A8" s="1"/>
      <c r="B8" s="3" t="s">
        <v>10</v>
      </c>
      <c r="C8" s="1"/>
      <c r="D8" s="1">
        <f>SUM(D4:D7)</f>
        <v>19.18</v>
      </c>
      <c r="E8" s="1">
        <f>SUM(E4:E7)</f>
        <v>30.060000000000002</v>
      </c>
      <c r="F8" s="1">
        <f>SUM(F4:F7)</f>
        <v>46.96</v>
      </c>
      <c r="G8" s="1">
        <f>SUM(G4:G7)</f>
        <v>534.4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1.5672575599582901</v>
      </c>
      <c r="F9" s="1">
        <f>F8/D8</f>
        <v>2.448383733055266</v>
      </c>
      <c r="G9" s="1"/>
    </row>
    <row r="10" spans="1:8" x14ac:dyDescent="0.25">
      <c r="A10" s="1"/>
      <c r="B10" s="154" t="s">
        <v>66</v>
      </c>
      <c r="C10" s="165"/>
      <c r="D10" s="165"/>
      <c r="E10" s="165"/>
      <c r="F10" s="166"/>
      <c r="G10" s="1">
        <f>G8*65/G33</f>
        <v>18.718542867920462</v>
      </c>
    </row>
    <row r="11" spans="1:8" x14ac:dyDescent="0.25">
      <c r="A11" s="1"/>
      <c r="B11" s="154" t="s">
        <v>67</v>
      </c>
      <c r="C11" s="165"/>
      <c r="D11" s="165"/>
      <c r="E11" s="165"/>
      <c r="F11" s="166"/>
      <c r="G11" s="1">
        <f>G8*75/G33</f>
        <v>21.598318693754379</v>
      </c>
    </row>
    <row r="12" spans="1:8" x14ac:dyDescent="0.25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101" t="s">
        <v>147</v>
      </c>
      <c r="C13" s="102">
        <v>50</v>
      </c>
      <c r="D13" s="108">
        <v>3.81</v>
      </c>
      <c r="E13" s="108">
        <v>9.4</v>
      </c>
      <c r="F13" s="108">
        <v>0.98</v>
      </c>
      <c r="G13" s="108">
        <v>103.8</v>
      </c>
    </row>
    <row r="14" spans="1:8" ht="16.5" thickBot="1" x14ac:dyDescent="0.3">
      <c r="A14" s="1"/>
      <c r="B14" s="104" t="s">
        <v>157</v>
      </c>
      <c r="C14" s="102" t="s">
        <v>76</v>
      </c>
      <c r="D14" s="103">
        <v>10.65</v>
      </c>
      <c r="E14" s="103">
        <v>7.32</v>
      </c>
      <c r="F14" s="103">
        <v>9.34</v>
      </c>
      <c r="G14" s="103">
        <v>148.80000000000001</v>
      </c>
    </row>
    <row r="15" spans="1:8" ht="16.5" thickBot="1" x14ac:dyDescent="0.3">
      <c r="A15" s="1"/>
      <c r="B15" s="115" t="s">
        <v>151</v>
      </c>
      <c r="C15" s="102">
        <v>50</v>
      </c>
      <c r="D15" s="131">
        <v>10.06</v>
      </c>
      <c r="E15" s="131">
        <v>11.8</v>
      </c>
      <c r="F15" s="131">
        <v>9.4</v>
      </c>
      <c r="G15" s="131">
        <v>182.6</v>
      </c>
    </row>
    <row r="16" spans="1:8" ht="16.5" thickBot="1" x14ac:dyDescent="0.3">
      <c r="A16" s="1"/>
      <c r="B16" s="115" t="s">
        <v>69</v>
      </c>
      <c r="C16" s="102">
        <v>150</v>
      </c>
      <c r="D16" s="106">
        <v>3.15</v>
      </c>
      <c r="E16" s="103">
        <v>4.95</v>
      </c>
      <c r="F16" s="103">
        <v>20.100000000000001</v>
      </c>
      <c r="G16" s="103">
        <v>138</v>
      </c>
    </row>
    <row r="17" spans="1:7" ht="16.5" thickBot="1" x14ac:dyDescent="0.3">
      <c r="A17" s="1"/>
      <c r="B17" s="109" t="s">
        <v>82</v>
      </c>
      <c r="C17" s="102">
        <v>200</v>
      </c>
      <c r="D17" s="111">
        <v>3.6</v>
      </c>
      <c r="E17" s="111">
        <v>2.8</v>
      </c>
      <c r="F17" s="111">
        <v>23.4</v>
      </c>
      <c r="G17" s="132">
        <v>134</v>
      </c>
    </row>
    <row r="18" spans="1:7" ht="16.5" thickBot="1" x14ac:dyDescent="0.3">
      <c r="A18" s="1"/>
      <c r="B18" s="109" t="s">
        <v>63</v>
      </c>
      <c r="C18" s="133">
        <v>30</v>
      </c>
      <c r="D18" s="108">
        <v>1.98</v>
      </c>
      <c r="E18" s="108">
        <v>0.36</v>
      </c>
      <c r="F18" s="108">
        <v>10.26</v>
      </c>
      <c r="G18" s="108">
        <v>54.3</v>
      </c>
    </row>
    <row r="19" spans="1:7" ht="16.5" thickBot="1" x14ac:dyDescent="0.3">
      <c r="A19" s="1"/>
      <c r="B19" s="112" t="s">
        <v>73</v>
      </c>
      <c r="C19" s="134">
        <v>30</v>
      </c>
      <c r="D19" s="103">
        <v>2.2799999999999998</v>
      </c>
      <c r="E19" s="103">
        <v>0.27</v>
      </c>
      <c r="F19" s="103">
        <v>14.01</v>
      </c>
      <c r="G19" s="103">
        <v>69.3</v>
      </c>
    </row>
    <row r="20" spans="1:7" ht="15.75" x14ac:dyDescent="0.25">
      <c r="A20" s="1"/>
      <c r="B20" s="112" t="s">
        <v>131</v>
      </c>
      <c r="C20" s="120">
        <v>150</v>
      </c>
      <c r="D20" s="121">
        <v>2.25</v>
      </c>
      <c r="E20" s="121">
        <v>0.15</v>
      </c>
      <c r="F20" s="121">
        <v>31.5</v>
      </c>
      <c r="G20" s="121">
        <v>133.5</v>
      </c>
    </row>
    <row r="21" spans="1:7" x14ac:dyDescent="0.25">
      <c r="A21" s="1"/>
      <c r="B21" s="3" t="s">
        <v>10</v>
      </c>
      <c r="C21" s="1"/>
      <c r="D21" s="1">
        <f>SUM(D13:D19)</f>
        <v>35.53</v>
      </c>
      <c r="E21" s="1">
        <f>SUM(E13:E19)</f>
        <v>36.9</v>
      </c>
      <c r="F21" s="1">
        <f>SUM(F13:F19)</f>
        <v>87.490000000000009</v>
      </c>
      <c r="G21" s="1">
        <f>SUM(G13:G20)</f>
        <v>964.3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1.0385589642555586</v>
      </c>
      <c r="F22" s="1">
        <f>F21/D21</f>
        <v>2.4624261187728682</v>
      </c>
      <c r="G22" s="1"/>
    </row>
    <row r="23" spans="1:7" x14ac:dyDescent="0.25">
      <c r="A23" s="1"/>
      <c r="B23" s="154" t="s">
        <v>68</v>
      </c>
      <c r="C23" s="165"/>
      <c r="D23" s="165"/>
      <c r="E23" s="165"/>
      <c r="F23" s="166"/>
      <c r="G23" s="1">
        <f>G21*65/G33</f>
        <v>33.776741930268905</v>
      </c>
    </row>
    <row r="24" spans="1:7" x14ac:dyDescent="0.25">
      <c r="A24" s="1"/>
      <c r="B24" s="154" t="s">
        <v>67</v>
      </c>
      <c r="C24" s="165"/>
      <c r="D24" s="165"/>
      <c r="E24" s="165"/>
      <c r="F24" s="166"/>
      <c r="G24" s="1">
        <f>G21*75/G33</f>
        <v>38.973163765694892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15.75" x14ac:dyDescent="0.25">
      <c r="A26" s="1"/>
      <c r="B26" s="60" t="s">
        <v>114</v>
      </c>
      <c r="C26" s="74" t="s">
        <v>110</v>
      </c>
      <c r="D26" s="97">
        <v>6.31</v>
      </c>
      <c r="E26" s="97">
        <v>4.95</v>
      </c>
      <c r="F26" s="97">
        <v>33.369999999999997</v>
      </c>
      <c r="G26" s="97">
        <v>199.5</v>
      </c>
    </row>
    <row r="27" spans="1:7" ht="16.5" thickBot="1" x14ac:dyDescent="0.3">
      <c r="A27" s="1"/>
      <c r="B27" s="81" t="s">
        <v>81</v>
      </c>
      <c r="C27" s="79">
        <v>200</v>
      </c>
      <c r="D27" s="37">
        <v>0.6</v>
      </c>
      <c r="E27" s="37">
        <v>0.2</v>
      </c>
      <c r="F27" s="37">
        <v>20</v>
      </c>
      <c r="G27" s="37">
        <v>90</v>
      </c>
    </row>
    <row r="28" spans="1:7" ht="16.5" thickBot="1" x14ac:dyDescent="0.3">
      <c r="A28" s="1"/>
      <c r="B28" s="81" t="s">
        <v>102</v>
      </c>
      <c r="C28" s="79">
        <v>150</v>
      </c>
      <c r="D28" s="9">
        <v>0.6</v>
      </c>
      <c r="E28" s="9">
        <v>0.6</v>
      </c>
      <c r="F28" s="9">
        <v>14.7</v>
      </c>
      <c r="G28" s="9">
        <v>67.5</v>
      </c>
    </row>
    <row r="29" spans="1:7" x14ac:dyDescent="0.25">
      <c r="A29" s="1"/>
      <c r="B29" s="3" t="s">
        <v>10</v>
      </c>
      <c r="C29" s="1"/>
      <c r="D29" s="1">
        <f>SUM(D26:D28)</f>
        <v>7.5099999999999989</v>
      </c>
      <c r="E29" s="1">
        <f>SUM(E26:E28)</f>
        <v>5.75</v>
      </c>
      <c r="F29" s="1">
        <f>SUM(F26:F28)</f>
        <v>68.069999999999993</v>
      </c>
      <c r="G29" s="1">
        <f>SUM(G26:G28)</f>
        <v>357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0.76564580559254336</v>
      </c>
      <c r="F30" s="1">
        <f>F29/D29</f>
        <v>9.0639147802929436</v>
      </c>
      <c r="G30" s="1"/>
    </row>
    <row r="31" spans="1:7" x14ac:dyDescent="0.25">
      <c r="A31" s="1"/>
      <c r="B31" s="154" t="s">
        <v>66</v>
      </c>
      <c r="C31" s="165"/>
      <c r="D31" s="165"/>
      <c r="E31" s="165"/>
      <c r="F31" s="166"/>
      <c r="G31" s="1">
        <f>G29*65/G33</f>
        <v>12.504715201810638</v>
      </c>
    </row>
    <row r="32" spans="1:7" x14ac:dyDescent="0.25">
      <c r="A32" s="1"/>
      <c r="B32" s="154" t="s">
        <v>67</v>
      </c>
      <c r="C32" s="165"/>
      <c r="D32" s="165"/>
      <c r="E32" s="165"/>
      <c r="F32" s="166"/>
      <c r="G32" s="1">
        <f>G29*75/G33</f>
        <v>14.428517540550738</v>
      </c>
    </row>
    <row r="33" spans="1:7" x14ac:dyDescent="0.25">
      <c r="A33" s="1"/>
      <c r="B33" s="3" t="s">
        <v>14</v>
      </c>
      <c r="C33" s="1"/>
      <c r="D33" s="1">
        <f>D8+D21+D29</f>
        <v>62.22</v>
      </c>
      <c r="E33" s="1">
        <f>E8+E21+E29</f>
        <v>72.710000000000008</v>
      </c>
      <c r="F33" s="1">
        <f>F8+F21+F29</f>
        <v>202.52</v>
      </c>
      <c r="G33" s="1">
        <f>G8+G21+G29</f>
        <v>1855.6999999999998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1.1685953069752493</v>
      </c>
      <c r="F35" s="1">
        <f>F33/D33</f>
        <v>3.2549019607843142</v>
      </c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57" t="s">
        <v>16</v>
      </c>
      <c r="C37" s="158"/>
      <c r="D37" s="158"/>
      <c r="E37" s="158"/>
      <c r="F37" s="159"/>
      <c r="G37" s="163">
        <f>G33*100/2100</f>
        <v>88.366666666666646</v>
      </c>
    </row>
    <row r="38" spans="1:7" x14ac:dyDescent="0.25">
      <c r="A38" s="1"/>
      <c r="B38" s="160"/>
      <c r="C38" s="161"/>
      <c r="D38" s="161"/>
      <c r="E38" s="161"/>
      <c r="F38" s="162"/>
      <c r="G38" s="164"/>
    </row>
    <row r="39" spans="1:7" x14ac:dyDescent="0.25">
      <c r="A39" s="1"/>
      <c r="B39" s="157" t="s">
        <v>15</v>
      </c>
      <c r="C39" s="158"/>
      <c r="D39" s="158"/>
      <c r="E39" s="158"/>
      <c r="F39" s="159"/>
      <c r="G39" s="163">
        <f>G33*100/2300</f>
        <v>80.682608695652164</v>
      </c>
    </row>
    <row r="40" spans="1:7" x14ac:dyDescent="0.25">
      <c r="A40" s="1"/>
      <c r="B40" s="160"/>
      <c r="C40" s="161"/>
      <c r="D40" s="161"/>
      <c r="E40" s="161"/>
      <c r="F40" s="162"/>
      <c r="G40" s="164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A42" s="1"/>
      <c r="B42" s="3" t="s">
        <v>51</v>
      </c>
      <c r="C42" s="3"/>
      <c r="D42" s="3"/>
      <c r="E42" s="3"/>
      <c r="F42" s="3"/>
      <c r="G42" s="3"/>
    </row>
    <row r="43" spans="1:7" x14ac:dyDescent="0.25">
      <c r="A43" s="1"/>
      <c r="B43" s="3" t="s">
        <v>52</v>
      </c>
      <c r="C43" s="1"/>
      <c r="D43" s="1">
        <v>4</v>
      </c>
      <c r="E43" s="1">
        <v>9</v>
      </c>
      <c r="F43" s="1">
        <v>4</v>
      </c>
      <c r="G43" s="1"/>
    </row>
    <row r="44" spans="1:7" x14ac:dyDescent="0.25">
      <c r="A44" s="1"/>
      <c r="B44" s="3" t="s">
        <v>53</v>
      </c>
      <c r="C44" s="1"/>
      <c r="D44" s="1">
        <f>D33*D43</f>
        <v>248.88</v>
      </c>
      <c r="E44" s="1">
        <f>E33*E43</f>
        <v>654.3900000000001</v>
      </c>
      <c r="F44" s="1">
        <f>F33*F43</f>
        <v>810.08</v>
      </c>
      <c r="G44" s="1"/>
    </row>
    <row r="45" spans="1:7" x14ac:dyDescent="0.25">
      <c r="B45" s="3" t="s">
        <v>54</v>
      </c>
      <c r="C45" s="1"/>
      <c r="D45" s="1">
        <f>D44+E44+F44</f>
        <v>1713.3500000000001</v>
      </c>
      <c r="E45" s="1"/>
      <c r="F45" s="1"/>
      <c r="G45" s="1"/>
    </row>
    <row r="46" spans="1:7" ht="30" x14ac:dyDescent="0.25">
      <c r="B46" s="4" t="s">
        <v>55</v>
      </c>
      <c r="C46" s="1"/>
      <c r="D46" s="1">
        <f>D44*100/D45</f>
        <v>14.525928736101788</v>
      </c>
      <c r="E46" s="1">
        <f>E44*100/D45</f>
        <v>38.193597338547292</v>
      </c>
      <c r="F46" s="1">
        <f>F44*100/D45</f>
        <v>47.280473925350918</v>
      </c>
      <c r="G46" s="1"/>
    </row>
    <row r="47" spans="1:7" ht="30" x14ac:dyDescent="0.25">
      <c r="B47" s="4" t="s">
        <v>56</v>
      </c>
      <c r="C47" s="1"/>
      <c r="D47" s="3" t="s">
        <v>57</v>
      </c>
      <c r="E47" s="3" t="s">
        <v>58</v>
      </c>
      <c r="F47" s="3" t="s">
        <v>59</v>
      </c>
      <c r="G47" s="1"/>
    </row>
    <row r="50" ht="15" customHeight="1" x14ac:dyDescent="0.25"/>
    <row r="52" ht="15" customHeight="1" x14ac:dyDescent="0.25"/>
  </sheetData>
  <mergeCells count="12">
    <mergeCell ref="B39:F40"/>
    <mergeCell ref="G39:G40"/>
    <mergeCell ref="B24:F24"/>
    <mergeCell ref="B31:F31"/>
    <mergeCell ref="B32:F32"/>
    <mergeCell ref="B37:F38"/>
    <mergeCell ref="G37:G38"/>
    <mergeCell ref="B23:F23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47"/>
  <sheetViews>
    <sheetView topLeftCell="A4" workbookViewId="0">
      <selection activeCell="B14" sqref="B14:G14"/>
    </sheetView>
  </sheetViews>
  <sheetFormatPr defaultRowHeight="15" x14ac:dyDescent="0.25"/>
  <cols>
    <col min="1" max="1" width="4.7109375" customWidth="1"/>
    <col min="2" max="2" width="34.28515625" customWidth="1"/>
    <col min="8" max="8" width="45.7109375" customWidth="1"/>
  </cols>
  <sheetData>
    <row r="1" spans="1:13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13" x14ac:dyDescent="0.25">
      <c r="A2" s="1"/>
      <c r="B2" s="154" t="s">
        <v>21</v>
      </c>
      <c r="C2" s="155"/>
      <c r="D2" s="155"/>
      <c r="E2" s="155"/>
      <c r="F2" s="155"/>
      <c r="G2" s="155"/>
      <c r="H2" s="156"/>
    </row>
    <row r="3" spans="1:13" x14ac:dyDescent="0.25">
      <c r="A3" s="1"/>
      <c r="B3" s="154" t="s">
        <v>9</v>
      </c>
      <c r="C3" s="155"/>
      <c r="D3" s="155"/>
      <c r="E3" s="155"/>
      <c r="F3" s="155"/>
      <c r="G3" s="155"/>
      <c r="H3" s="156"/>
    </row>
    <row r="4" spans="1:13" ht="21" customHeight="1" thickBot="1" x14ac:dyDescent="0.3">
      <c r="A4" s="1"/>
      <c r="B4" s="52" t="s">
        <v>115</v>
      </c>
      <c r="C4" s="80">
        <v>150</v>
      </c>
      <c r="D4" s="19">
        <v>3.45</v>
      </c>
      <c r="E4" s="19">
        <v>4.2</v>
      </c>
      <c r="F4" s="29">
        <v>36.299999999999997</v>
      </c>
      <c r="G4" s="29">
        <v>196.5</v>
      </c>
    </row>
    <row r="5" spans="1:13" ht="16.5" customHeight="1" x14ac:dyDescent="0.25">
      <c r="A5" s="1"/>
      <c r="B5" s="52" t="s">
        <v>116</v>
      </c>
      <c r="C5" s="82">
        <v>50</v>
      </c>
      <c r="D5" s="94">
        <v>6.74</v>
      </c>
      <c r="E5" s="94">
        <v>10.68</v>
      </c>
      <c r="F5" s="94">
        <v>2.8</v>
      </c>
      <c r="G5" s="94">
        <v>126.1</v>
      </c>
    </row>
    <row r="6" spans="1:13" ht="16.5" thickBot="1" x14ac:dyDescent="0.3">
      <c r="A6" s="1"/>
      <c r="B6" s="59" t="s">
        <v>72</v>
      </c>
      <c r="C6" s="83">
        <v>200</v>
      </c>
      <c r="D6" s="38">
        <v>0.2</v>
      </c>
      <c r="E6" s="38">
        <v>0.06</v>
      </c>
      <c r="F6" s="38">
        <v>15</v>
      </c>
      <c r="G6" s="38">
        <v>56</v>
      </c>
    </row>
    <row r="7" spans="1:13" ht="18" customHeight="1" thickBot="1" x14ac:dyDescent="0.3">
      <c r="A7" s="1"/>
      <c r="B7" s="50" t="s">
        <v>63</v>
      </c>
      <c r="C7" s="54">
        <v>30</v>
      </c>
      <c r="D7" s="23">
        <v>1.98</v>
      </c>
      <c r="E7" s="23">
        <v>0.36</v>
      </c>
      <c r="F7" s="23">
        <v>10.26</v>
      </c>
      <c r="G7" s="23">
        <v>54.3</v>
      </c>
    </row>
    <row r="8" spans="1:13" ht="16.5" thickBot="1" x14ac:dyDescent="0.3">
      <c r="A8" s="1"/>
      <c r="B8" s="59" t="s">
        <v>77</v>
      </c>
      <c r="C8" s="78">
        <v>40</v>
      </c>
      <c r="D8" s="22">
        <v>5.72</v>
      </c>
      <c r="E8" s="22">
        <v>7.92</v>
      </c>
      <c r="F8" s="22">
        <v>9.7200000000000006</v>
      </c>
      <c r="G8" s="22">
        <v>115.3</v>
      </c>
    </row>
    <row r="9" spans="1:13" x14ac:dyDescent="0.25">
      <c r="A9" s="1"/>
      <c r="B9" s="3" t="s">
        <v>10</v>
      </c>
      <c r="C9" s="1"/>
      <c r="D9" s="1">
        <f>SUM(D4:D8)</f>
        <v>18.09</v>
      </c>
      <c r="E9" s="1">
        <f>SUM(E4:E8)</f>
        <v>23.22</v>
      </c>
      <c r="F9" s="1">
        <f>SUM(F4:F8)</f>
        <v>74.08</v>
      </c>
      <c r="G9" s="1">
        <f>SUM(G4:G8)</f>
        <v>548.20000000000005</v>
      </c>
    </row>
    <row r="10" spans="1:13" x14ac:dyDescent="0.25">
      <c r="A10" s="1"/>
      <c r="B10" s="3" t="s">
        <v>11</v>
      </c>
      <c r="C10" s="1"/>
      <c r="D10" s="1">
        <v>1</v>
      </c>
      <c r="E10" s="1">
        <f>E9/D9</f>
        <v>1.2835820895522387</v>
      </c>
      <c r="F10" s="1">
        <f>F9/D9</f>
        <v>4.0950801547816473</v>
      </c>
      <c r="G10" s="1"/>
    </row>
    <row r="11" spans="1:13" x14ac:dyDescent="0.25">
      <c r="A11" s="1"/>
      <c r="B11" s="154" t="s">
        <v>66</v>
      </c>
      <c r="C11" s="165"/>
      <c r="D11" s="165"/>
      <c r="E11" s="165"/>
      <c r="F11" s="166"/>
      <c r="G11" s="1">
        <f>G9*65/G33</f>
        <v>21.384889603725686</v>
      </c>
    </row>
    <row r="12" spans="1:13" x14ac:dyDescent="0.25">
      <c r="A12" s="1"/>
      <c r="B12" s="154" t="s">
        <v>67</v>
      </c>
      <c r="C12" s="165"/>
      <c r="D12" s="165"/>
      <c r="E12" s="165"/>
      <c r="F12" s="166"/>
      <c r="G12" s="1">
        <f>G9*75/G33</f>
        <v>24.674872619683484</v>
      </c>
    </row>
    <row r="13" spans="1:13" ht="15.75" thickBot="1" x14ac:dyDescent="0.3">
      <c r="A13" s="1"/>
      <c r="B13" s="5" t="s">
        <v>12</v>
      </c>
      <c r="C13" s="6"/>
      <c r="D13" s="6"/>
      <c r="E13" s="6"/>
      <c r="F13" s="6"/>
      <c r="G13" s="6"/>
    </row>
    <row r="14" spans="1:13" ht="32.25" thickBot="1" x14ac:dyDescent="0.3">
      <c r="A14" s="1"/>
      <c r="B14" s="101" t="s">
        <v>145</v>
      </c>
      <c r="C14" s="102">
        <v>30</v>
      </c>
      <c r="D14" s="103">
        <v>1.4</v>
      </c>
      <c r="E14" s="103">
        <v>0</v>
      </c>
      <c r="F14" s="103">
        <v>0.65</v>
      </c>
      <c r="G14" s="103">
        <v>9.6</v>
      </c>
    </row>
    <row r="15" spans="1:13" ht="25.5" customHeight="1" thickBot="1" x14ac:dyDescent="0.3">
      <c r="A15" s="1"/>
      <c r="B15" s="115" t="s">
        <v>112</v>
      </c>
      <c r="C15" s="127" t="s">
        <v>64</v>
      </c>
      <c r="D15" s="103">
        <v>2</v>
      </c>
      <c r="E15" s="103">
        <v>5.75</v>
      </c>
      <c r="F15" s="103">
        <v>11.75</v>
      </c>
      <c r="G15" s="126">
        <v>107.5</v>
      </c>
      <c r="H15" s="99"/>
      <c r="I15" s="63"/>
      <c r="J15" s="48"/>
      <c r="K15" s="48"/>
      <c r="L15" s="48"/>
      <c r="M15" s="100"/>
    </row>
    <row r="16" spans="1:13" ht="16.5" thickBot="1" x14ac:dyDescent="0.3">
      <c r="A16" s="1"/>
      <c r="B16" s="112" t="s">
        <v>152</v>
      </c>
      <c r="C16" s="134" t="s">
        <v>153</v>
      </c>
      <c r="D16" s="108">
        <v>11.75</v>
      </c>
      <c r="E16" s="135">
        <v>16.98</v>
      </c>
      <c r="F16" s="108">
        <v>1.9</v>
      </c>
      <c r="G16" s="108">
        <v>209.47</v>
      </c>
    </row>
    <row r="17" spans="1:7" ht="18" customHeight="1" thickBot="1" x14ac:dyDescent="0.3">
      <c r="A17" s="1"/>
      <c r="B17" s="115" t="s">
        <v>71</v>
      </c>
      <c r="C17" s="107">
        <v>150</v>
      </c>
      <c r="D17" s="108">
        <v>5.0999999999999996</v>
      </c>
      <c r="E17" s="126">
        <v>4.3499999999999996</v>
      </c>
      <c r="F17" s="108">
        <v>30.3</v>
      </c>
      <c r="G17" s="108">
        <v>180</v>
      </c>
    </row>
    <row r="18" spans="1:7" ht="16.5" thickBot="1" x14ac:dyDescent="0.3">
      <c r="A18" s="1"/>
      <c r="B18" s="122" t="s">
        <v>139</v>
      </c>
      <c r="C18" s="102">
        <v>200</v>
      </c>
      <c r="D18" s="111">
        <v>0.2</v>
      </c>
      <c r="E18" s="111">
        <v>0.06</v>
      </c>
      <c r="F18" s="111">
        <v>15</v>
      </c>
      <c r="G18" s="111">
        <v>56</v>
      </c>
    </row>
    <row r="19" spans="1:7" ht="16.5" thickBot="1" x14ac:dyDescent="0.3">
      <c r="A19" s="1"/>
      <c r="B19" s="112" t="s">
        <v>63</v>
      </c>
      <c r="C19" s="136">
        <v>30</v>
      </c>
      <c r="D19" s="111">
        <v>1.98</v>
      </c>
      <c r="E19" s="111">
        <v>0.36</v>
      </c>
      <c r="F19" s="111">
        <v>10.26</v>
      </c>
      <c r="G19" s="111">
        <v>54.3</v>
      </c>
    </row>
    <row r="20" spans="1:7" ht="16.5" thickBot="1" x14ac:dyDescent="0.3">
      <c r="A20" s="1"/>
      <c r="B20" s="112" t="s">
        <v>133</v>
      </c>
      <c r="C20" s="120">
        <v>40</v>
      </c>
      <c r="D20" s="111">
        <v>6.08</v>
      </c>
      <c r="E20" s="111">
        <v>0.41</v>
      </c>
      <c r="F20" s="111">
        <v>37.36</v>
      </c>
      <c r="G20" s="111">
        <v>104.8</v>
      </c>
    </row>
    <row r="21" spans="1:7" x14ac:dyDescent="0.25">
      <c r="A21" s="1"/>
      <c r="B21" s="3" t="s">
        <v>10</v>
      </c>
      <c r="C21" s="1"/>
      <c r="D21" s="1">
        <f>SUM(D14:D20)</f>
        <v>28.509999999999998</v>
      </c>
      <c r="E21" s="1">
        <f>SUM(E14:E20)</f>
        <v>27.909999999999997</v>
      </c>
      <c r="F21" s="1">
        <f>SUM(F14:F20)</f>
        <v>107.22</v>
      </c>
      <c r="G21" s="1">
        <f>SUM(G14:G20)</f>
        <v>721.66999999999985</v>
      </c>
    </row>
    <row r="22" spans="1:7" x14ac:dyDescent="0.25">
      <c r="A22" s="1"/>
      <c r="B22" s="3" t="s">
        <v>11</v>
      </c>
      <c r="C22" s="1"/>
      <c r="D22" s="1">
        <v>1</v>
      </c>
      <c r="E22" s="1">
        <f>E21/D21</f>
        <v>0.97895475271834442</v>
      </c>
      <c r="F22" s="1">
        <f>F21/D21</f>
        <v>3.7607856892318487</v>
      </c>
      <c r="G22" s="1"/>
    </row>
    <row r="23" spans="1:7" x14ac:dyDescent="0.25">
      <c r="A23" s="1"/>
      <c r="B23" s="154" t="s">
        <v>66</v>
      </c>
      <c r="C23" s="165"/>
      <c r="D23" s="165"/>
      <c r="E23" s="165"/>
      <c r="F23" s="166"/>
      <c r="G23" s="1">
        <f>G21*65/G33</f>
        <v>28.151830135572258</v>
      </c>
    </row>
    <row r="24" spans="1:7" x14ac:dyDescent="0.25">
      <c r="A24" s="1"/>
      <c r="B24" s="154" t="s">
        <v>67</v>
      </c>
      <c r="C24" s="165"/>
      <c r="D24" s="165"/>
      <c r="E24" s="165"/>
      <c r="F24" s="166"/>
      <c r="G24" s="1">
        <f>G21*75/G33</f>
        <v>32.482880925660297</v>
      </c>
    </row>
    <row r="25" spans="1:7" x14ac:dyDescent="0.25">
      <c r="A25" s="1"/>
      <c r="B25" s="5" t="s">
        <v>13</v>
      </c>
      <c r="C25" s="6"/>
      <c r="D25" s="6"/>
      <c r="E25" s="6"/>
      <c r="F25" s="6"/>
      <c r="G25" s="6"/>
    </row>
    <row r="26" spans="1:7" ht="31.5" x14ac:dyDescent="0.25">
      <c r="A26" s="1"/>
      <c r="B26" s="84" t="s">
        <v>118</v>
      </c>
      <c r="C26" s="74" t="s">
        <v>119</v>
      </c>
      <c r="D26" s="98">
        <v>10.3</v>
      </c>
      <c r="E26" s="98">
        <v>11.2</v>
      </c>
      <c r="F26" s="98">
        <v>23.5</v>
      </c>
      <c r="G26" s="98">
        <v>228.9</v>
      </c>
    </row>
    <row r="27" spans="1:7" ht="15.75" x14ac:dyDescent="0.25">
      <c r="A27" s="1"/>
      <c r="B27" s="60" t="s">
        <v>90</v>
      </c>
      <c r="C27" s="61">
        <v>200</v>
      </c>
      <c r="D27" s="39">
        <v>0.2</v>
      </c>
      <c r="E27" s="39"/>
      <c r="F27" s="40">
        <v>24</v>
      </c>
      <c r="G27" s="40">
        <v>100</v>
      </c>
    </row>
    <row r="28" spans="1:7" ht="16.5" thickBot="1" x14ac:dyDescent="0.3">
      <c r="A28" s="1"/>
      <c r="B28" s="60" t="s">
        <v>102</v>
      </c>
      <c r="C28" s="61">
        <v>100</v>
      </c>
      <c r="D28" s="19">
        <v>0.6</v>
      </c>
      <c r="E28" s="19">
        <v>0.6</v>
      </c>
      <c r="F28" s="19">
        <v>14.7</v>
      </c>
      <c r="G28" s="19">
        <v>67.5</v>
      </c>
    </row>
    <row r="29" spans="1:7" x14ac:dyDescent="0.25">
      <c r="A29" s="1"/>
      <c r="B29" s="3" t="s">
        <v>10</v>
      </c>
      <c r="C29" s="1"/>
      <c r="D29" s="1">
        <f>SUM(D26:D28)</f>
        <v>11.1</v>
      </c>
      <c r="E29" s="1">
        <f>SUM(E26:E28)</f>
        <v>11.799999999999999</v>
      </c>
      <c r="F29" s="1">
        <f>SUM(F26:F28)</f>
        <v>62.2</v>
      </c>
      <c r="G29" s="1">
        <f>SUM(G26:G28)</f>
        <v>396.4</v>
      </c>
    </row>
    <row r="30" spans="1:7" x14ac:dyDescent="0.25">
      <c r="A30" s="1"/>
      <c r="B30" s="3" t="s">
        <v>11</v>
      </c>
      <c r="C30" s="1"/>
      <c r="D30" s="1">
        <v>1</v>
      </c>
      <c r="E30" s="1">
        <f>E29/D29</f>
        <v>1.0630630630630631</v>
      </c>
      <c r="F30" s="1">
        <f>F29/D29</f>
        <v>5.6036036036036041</v>
      </c>
      <c r="G30" s="1"/>
    </row>
    <row r="31" spans="1:7" x14ac:dyDescent="0.25">
      <c r="A31" s="1"/>
      <c r="B31" s="154" t="s">
        <v>66</v>
      </c>
      <c r="C31" s="165"/>
      <c r="D31" s="165"/>
      <c r="E31" s="165"/>
      <c r="F31" s="166"/>
      <c r="G31" s="1">
        <f>G29*65/G33</f>
        <v>15.463280260702048</v>
      </c>
    </row>
    <row r="32" spans="1:7" x14ac:dyDescent="0.25">
      <c r="A32" s="1"/>
      <c r="B32" s="154" t="s">
        <v>67</v>
      </c>
      <c r="C32" s="165"/>
      <c r="D32" s="165"/>
      <c r="E32" s="165"/>
      <c r="F32" s="166"/>
      <c r="G32" s="1">
        <f>G29*75/G33</f>
        <v>17.842246454656209</v>
      </c>
    </row>
    <row r="33" spans="1:7" x14ac:dyDescent="0.25">
      <c r="A33" s="1"/>
      <c r="B33" s="3" t="s">
        <v>14</v>
      </c>
      <c r="C33" s="1"/>
      <c r="D33" s="1">
        <f>D9+D21+D29</f>
        <v>57.699999999999996</v>
      </c>
      <c r="E33" s="1">
        <f>E9+E21+E29</f>
        <v>62.929999999999993</v>
      </c>
      <c r="F33" s="1">
        <f>F9+F21+F29</f>
        <v>243.5</v>
      </c>
      <c r="G33" s="1">
        <f>G9+G21+G29</f>
        <v>1666.27</v>
      </c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3" t="s">
        <v>11</v>
      </c>
      <c r="C35" s="1"/>
      <c r="D35" s="1">
        <v>1</v>
      </c>
      <c r="E35" s="1">
        <f>E33/D33</f>
        <v>1.090641247833622</v>
      </c>
      <c r="F35" s="1">
        <f>F33/D33</f>
        <v>4.2201039861351823</v>
      </c>
      <c r="G35" s="1"/>
    </row>
    <row r="36" spans="1:7" x14ac:dyDescent="0.25">
      <c r="A36" s="1"/>
      <c r="B36" s="1"/>
      <c r="C36" s="1"/>
      <c r="D36" s="1"/>
      <c r="E36" s="1"/>
      <c r="F36" s="1"/>
      <c r="G36" s="1"/>
    </row>
    <row r="37" spans="1:7" x14ac:dyDescent="0.25">
      <c r="A37" s="1"/>
      <c r="B37" s="157" t="s">
        <v>16</v>
      </c>
      <c r="C37" s="158"/>
      <c r="D37" s="158"/>
      <c r="E37" s="158"/>
      <c r="F37" s="159"/>
      <c r="G37" s="163">
        <f>G33*100/2100</f>
        <v>79.346190476190472</v>
      </c>
    </row>
    <row r="38" spans="1:7" x14ac:dyDescent="0.25">
      <c r="A38" s="1"/>
      <c r="B38" s="160"/>
      <c r="C38" s="161"/>
      <c r="D38" s="161"/>
      <c r="E38" s="161"/>
      <c r="F38" s="162"/>
      <c r="G38" s="164"/>
    </row>
    <row r="39" spans="1:7" x14ac:dyDescent="0.25">
      <c r="A39" s="1"/>
      <c r="B39" s="157" t="s">
        <v>15</v>
      </c>
      <c r="C39" s="158"/>
      <c r="D39" s="158"/>
      <c r="E39" s="158"/>
      <c r="F39" s="159"/>
      <c r="G39" s="163">
        <f>G33*100/2300</f>
        <v>72.446521739130432</v>
      </c>
    </row>
    <row r="40" spans="1:7" x14ac:dyDescent="0.25">
      <c r="A40" s="1"/>
      <c r="B40" s="160"/>
      <c r="C40" s="161"/>
      <c r="D40" s="161"/>
      <c r="E40" s="161"/>
      <c r="F40" s="162"/>
      <c r="G40" s="164"/>
    </row>
    <row r="41" spans="1:7" x14ac:dyDescent="0.25">
      <c r="A41" s="1"/>
      <c r="B41" s="1"/>
      <c r="C41" s="1"/>
      <c r="D41" s="1"/>
      <c r="E41" s="1"/>
      <c r="F41" s="1"/>
      <c r="G41" s="1"/>
    </row>
    <row r="42" spans="1:7" x14ac:dyDescent="0.25">
      <c r="B42" s="3" t="s">
        <v>51</v>
      </c>
      <c r="C42" s="3"/>
      <c r="D42" s="3"/>
      <c r="E42" s="3"/>
      <c r="F42" s="3"/>
      <c r="G42" s="3"/>
    </row>
    <row r="43" spans="1:7" x14ac:dyDescent="0.25">
      <c r="B43" s="3" t="s">
        <v>52</v>
      </c>
      <c r="C43" s="1"/>
      <c r="D43" s="1">
        <v>4</v>
      </c>
      <c r="E43" s="1">
        <v>9</v>
      </c>
      <c r="F43" s="1">
        <v>4</v>
      </c>
      <c r="G43" s="1"/>
    </row>
    <row r="44" spans="1:7" x14ac:dyDescent="0.25">
      <c r="B44" s="3" t="s">
        <v>53</v>
      </c>
      <c r="C44" s="1"/>
      <c r="D44" s="1">
        <f>D33*D43</f>
        <v>230.79999999999998</v>
      </c>
      <c r="E44" s="1">
        <f>E33*E43</f>
        <v>566.36999999999989</v>
      </c>
      <c r="F44" s="1">
        <f>F33*F43</f>
        <v>974</v>
      </c>
      <c r="G44" s="1"/>
    </row>
    <row r="45" spans="1:7" ht="15" customHeight="1" x14ac:dyDescent="0.25">
      <c r="B45" s="3" t="s">
        <v>54</v>
      </c>
      <c r="C45" s="1"/>
      <c r="D45" s="1">
        <f>D44+E44+F44</f>
        <v>1771.1699999999998</v>
      </c>
      <c r="E45" s="1"/>
      <c r="F45" s="1"/>
      <c r="G45" s="1"/>
    </row>
    <row r="46" spans="1:7" ht="30" x14ac:dyDescent="0.25">
      <c r="B46" s="4" t="s">
        <v>55</v>
      </c>
      <c r="C46" s="1"/>
      <c r="D46" s="1">
        <f>D44*100/D45</f>
        <v>13.030934354127499</v>
      </c>
      <c r="E46" s="1">
        <f>E44*100/D45</f>
        <v>31.977167634953162</v>
      </c>
      <c r="F46" s="1">
        <f>F44*100/D45</f>
        <v>54.991898010919343</v>
      </c>
      <c r="G46" s="1"/>
    </row>
    <row r="47" spans="1:7" ht="15" customHeight="1" x14ac:dyDescent="0.25">
      <c r="B47" s="4" t="s">
        <v>56</v>
      </c>
      <c r="C47" s="1"/>
      <c r="D47" s="3" t="s">
        <v>57</v>
      </c>
      <c r="E47" s="3" t="s">
        <v>58</v>
      </c>
      <c r="F47" s="3" t="s">
        <v>59</v>
      </c>
      <c r="G47" s="1"/>
    </row>
  </sheetData>
  <mergeCells count="12">
    <mergeCell ref="B39:F40"/>
    <mergeCell ref="G39:G40"/>
    <mergeCell ref="B24:F24"/>
    <mergeCell ref="B31:F31"/>
    <mergeCell ref="B32:F32"/>
    <mergeCell ref="B37:F38"/>
    <mergeCell ref="G37:G38"/>
    <mergeCell ref="B23:F23"/>
    <mergeCell ref="B2:H2"/>
    <mergeCell ref="B3:H3"/>
    <mergeCell ref="B11:F11"/>
    <mergeCell ref="B12:F12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49"/>
  <sheetViews>
    <sheetView topLeftCell="A4" workbookViewId="0">
      <selection activeCell="B13" sqref="B13:G13"/>
    </sheetView>
  </sheetViews>
  <sheetFormatPr defaultRowHeight="15" x14ac:dyDescent="0.25"/>
  <cols>
    <col min="1" max="1" width="5.42578125" customWidth="1"/>
    <col min="2" max="2" width="34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22</v>
      </c>
      <c r="C2" s="155"/>
      <c r="D2" s="155"/>
      <c r="E2" s="155"/>
      <c r="F2" s="155"/>
      <c r="G2" s="155"/>
      <c r="H2" s="156"/>
    </row>
    <row r="3" spans="1:8" ht="15.75" thickBot="1" x14ac:dyDescent="0.3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ht="17.25" customHeight="1" thickBot="1" x14ac:dyDescent="0.3">
      <c r="A4" s="1"/>
      <c r="B4" s="84" t="s">
        <v>120</v>
      </c>
      <c r="C4" s="54" t="s">
        <v>61</v>
      </c>
      <c r="D4" s="20">
        <v>16.27</v>
      </c>
      <c r="E4" s="20">
        <v>12.04</v>
      </c>
      <c r="F4" s="20">
        <v>22.33</v>
      </c>
      <c r="G4" s="20">
        <v>131.30000000000001</v>
      </c>
    </row>
    <row r="5" spans="1:8" ht="16.5" customHeight="1" thickBot="1" x14ac:dyDescent="0.3">
      <c r="A5" s="1"/>
      <c r="B5" s="60" t="s">
        <v>82</v>
      </c>
      <c r="C5" s="58">
        <v>200</v>
      </c>
      <c r="D5" s="19">
        <v>3.6</v>
      </c>
      <c r="E5" s="19">
        <v>2.8</v>
      </c>
      <c r="F5" s="19">
        <v>17.600000000000001</v>
      </c>
      <c r="G5" s="29">
        <v>196</v>
      </c>
    </row>
    <row r="6" spans="1:8" ht="16.5" thickBot="1" x14ac:dyDescent="0.3">
      <c r="A6" s="33"/>
      <c r="B6" s="60" t="s">
        <v>133</v>
      </c>
      <c r="C6" s="78">
        <v>50</v>
      </c>
      <c r="D6" s="11">
        <v>7.6</v>
      </c>
      <c r="E6" s="11">
        <v>0.51</v>
      </c>
      <c r="F6" s="11">
        <v>46.7</v>
      </c>
      <c r="G6" s="11">
        <v>231</v>
      </c>
    </row>
    <row r="7" spans="1:8" x14ac:dyDescent="0.25">
      <c r="A7" s="1"/>
      <c r="B7" s="3" t="s">
        <v>10</v>
      </c>
      <c r="C7" s="1"/>
      <c r="D7" s="1">
        <f>SUM(D4:D6)</f>
        <v>27.47</v>
      </c>
      <c r="E7" s="1">
        <f>SUM(E4:E6)</f>
        <v>15.35</v>
      </c>
      <c r="F7" s="1">
        <f>SUM(F4:F6)</f>
        <v>86.63</v>
      </c>
      <c r="G7" s="1">
        <f>SUM(G4:G6)</f>
        <v>558.29999999999995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0.55879140880961053</v>
      </c>
      <c r="F8" s="1">
        <f>F7/D7</f>
        <v>3.1536221332362575</v>
      </c>
      <c r="G8" s="1"/>
    </row>
    <row r="9" spans="1:8" x14ac:dyDescent="0.25">
      <c r="A9" s="1"/>
      <c r="B9" s="154" t="s">
        <v>66</v>
      </c>
      <c r="C9" s="165"/>
      <c r="D9" s="165"/>
      <c r="E9" s="165"/>
      <c r="F9" s="166"/>
      <c r="G9" s="1">
        <f>G7*65/G32</f>
        <v>18.368199142569356</v>
      </c>
    </row>
    <row r="10" spans="1:8" x14ac:dyDescent="0.25">
      <c r="A10" s="1"/>
      <c r="B10" s="154" t="s">
        <v>70</v>
      </c>
      <c r="C10" s="165"/>
      <c r="D10" s="165"/>
      <c r="E10" s="165"/>
      <c r="F10" s="166"/>
      <c r="G10" s="1">
        <f>G7*75/G32</f>
        <v>21.194075933733874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101" t="s">
        <v>163</v>
      </c>
      <c r="C12" s="102">
        <v>50</v>
      </c>
      <c r="D12" s="103">
        <v>3.2</v>
      </c>
      <c r="E12" s="103">
        <v>8.4</v>
      </c>
      <c r="F12" s="103">
        <v>1.4</v>
      </c>
      <c r="G12" s="103">
        <v>94</v>
      </c>
    </row>
    <row r="13" spans="1:8" ht="18" customHeight="1" thickBot="1" x14ac:dyDescent="0.3">
      <c r="A13" s="1"/>
      <c r="B13" s="104" t="s">
        <v>157</v>
      </c>
      <c r="C13" s="102" t="s">
        <v>76</v>
      </c>
      <c r="D13" s="103">
        <v>10.65</v>
      </c>
      <c r="E13" s="103">
        <v>7.32</v>
      </c>
      <c r="F13" s="103">
        <v>9.34</v>
      </c>
      <c r="G13" s="103">
        <v>148.80000000000001</v>
      </c>
    </row>
    <row r="14" spans="1:8" ht="16.5" thickBot="1" x14ac:dyDescent="0.3">
      <c r="A14" s="1"/>
      <c r="B14" s="112" t="s">
        <v>154</v>
      </c>
      <c r="C14" s="117">
        <v>75</v>
      </c>
      <c r="D14" s="108">
        <v>14.84</v>
      </c>
      <c r="E14" s="108">
        <v>10.119999999999999</v>
      </c>
      <c r="F14" s="108">
        <v>10.119999999999999</v>
      </c>
      <c r="G14" s="108">
        <v>192.11</v>
      </c>
    </row>
    <row r="15" spans="1:8" ht="16.5" thickBot="1" x14ac:dyDescent="0.3">
      <c r="A15" s="1"/>
      <c r="B15" s="137" t="s">
        <v>69</v>
      </c>
      <c r="C15" s="102">
        <v>150</v>
      </c>
      <c r="D15" s="103">
        <v>3.15</v>
      </c>
      <c r="E15" s="103">
        <v>4.95</v>
      </c>
      <c r="F15" s="106">
        <v>20.100000000000001</v>
      </c>
      <c r="G15" s="106">
        <v>138</v>
      </c>
    </row>
    <row r="16" spans="1:8" ht="15.75" x14ac:dyDescent="0.25">
      <c r="A16" s="1"/>
      <c r="B16" s="109" t="s">
        <v>138</v>
      </c>
      <c r="C16" s="119">
        <v>200</v>
      </c>
      <c r="D16" s="138">
        <v>6</v>
      </c>
      <c r="E16" s="138">
        <v>5</v>
      </c>
      <c r="F16" s="138">
        <v>10</v>
      </c>
      <c r="G16" s="139">
        <v>101</v>
      </c>
    </row>
    <row r="17" spans="1:7" ht="16.5" thickBot="1" x14ac:dyDescent="0.3">
      <c r="A17" s="1"/>
      <c r="B17" s="112" t="s">
        <v>63</v>
      </c>
      <c r="C17" s="107">
        <v>30</v>
      </c>
      <c r="D17" s="111">
        <v>1.98</v>
      </c>
      <c r="E17" s="111">
        <v>0.36</v>
      </c>
      <c r="F17" s="111">
        <v>10.26</v>
      </c>
      <c r="G17" s="111">
        <v>54.3</v>
      </c>
    </row>
    <row r="18" spans="1:7" ht="16.5" thickBot="1" x14ac:dyDescent="0.3">
      <c r="A18" s="1"/>
      <c r="B18" s="109" t="s">
        <v>73</v>
      </c>
      <c r="C18" s="119">
        <v>40</v>
      </c>
      <c r="D18" s="145">
        <v>3.04</v>
      </c>
      <c r="E18" s="145">
        <v>0.36</v>
      </c>
      <c r="F18" s="145">
        <v>18.68</v>
      </c>
      <c r="G18" s="145">
        <v>92.4</v>
      </c>
    </row>
    <row r="19" spans="1:7" ht="15.75" x14ac:dyDescent="0.25">
      <c r="A19" s="1"/>
      <c r="B19" s="109" t="s">
        <v>131</v>
      </c>
      <c r="C19" s="120">
        <v>150</v>
      </c>
      <c r="D19" s="121">
        <v>2.25</v>
      </c>
      <c r="E19" s="121">
        <v>0.15</v>
      </c>
      <c r="F19" s="121">
        <v>31.5</v>
      </c>
      <c r="G19" s="121">
        <v>133.5</v>
      </c>
    </row>
    <row r="20" spans="1:7" x14ac:dyDescent="0.25">
      <c r="A20" s="1"/>
      <c r="B20" s="3" t="s">
        <v>10</v>
      </c>
      <c r="C20" s="1"/>
      <c r="D20" s="1">
        <f>SUM(D12:D18)</f>
        <v>42.86</v>
      </c>
      <c r="E20" s="1">
        <f>SUM(E12:E18)</f>
        <v>36.51</v>
      </c>
      <c r="F20" s="1">
        <f>SUM(F12:F18)</f>
        <v>79.900000000000006</v>
      </c>
      <c r="G20" s="1">
        <f>SUM(G12:G19)</f>
        <v>954.11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0.85184321045263645</v>
      </c>
      <c r="F21" s="1">
        <f>F20/D20</f>
        <v>1.8642090527298181</v>
      </c>
      <c r="G21" s="1"/>
    </row>
    <row r="22" spans="1:7" x14ac:dyDescent="0.25">
      <c r="A22" s="1"/>
      <c r="B22" s="154" t="s">
        <v>66</v>
      </c>
      <c r="C22" s="165"/>
      <c r="D22" s="165"/>
      <c r="E22" s="165"/>
      <c r="F22" s="166"/>
      <c r="G22" s="1">
        <f>G20*65/G32</f>
        <v>31.39043969893758</v>
      </c>
    </row>
    <row r="23" spans="1:7" x14ac:dyDescent="0.25">
      <c r="A23" s="1"/>
      <c r="B23" s="154" t="s">
        <v>67</v>
      </c>
      <c r="C23" s="165"/>
      <c r="D23" s="165"/>
      <c r="E23" s="165"/>
      <c r="F23" s="166"/>
      <c r="G23" s="1">
        <f>G20*75/G32</f>
        <v>36.219738114158744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5.75" x14ac:dyDescent="0.25">
      <c r="A25" s="1"/>
      <c r="B25" s="59" t="s">
        <v>121</v>
      </c>
      <c r="C25" s="74">
        <v>100</v>
      </c>
      <c r="D25" s="41">
        <v>9.1999999999999993</v>
      </c>
      <c r="E25" s="41">
        <v>14.87</v>
      </c>
      <c r="F25" s="41">
        <v>33.6</v>
      </c>
      <c r="G25" s="41">
        <v>305.76</v>
      </c>
    </row>
    <row r="26" spans="1:7" ht="16.5" thickBot="1" x14ac:dyDescent="0.3">
      <c r="A26" s="1"/>
      <c r="B26" s="81" t="s">
        <v>81</v>
      </c>
      <c r="C26" s="85">
        <v>200</v>
      </c>
      <c r="D26" s="19">
        <v>0.6</v>
      </c>
      <c r="E26" s="19">
        <v>0.2</v>
      </c>
      <c r="F26" s="19">
        <v>20</v>
      </c>
      <c r="G26" s="19">
        <v>90</v>
      </c>
    </row>
    <row r="27" spans="1:7" ht="15.75" x14ac:dyDescent="0.25">
      <c r="A27" s="1"/>
      <c r="B27" s="81" t="s">
        <v>102</v>
      </c>
      <c r="C27" s="85">
        <v>150</v>
      </c>
      <c r="D27" s="41">
        <v>0.6</v>
      </c>
      <c r="E27" s="41">
        <v>0.6</v>
      </c>
      <c r="F27" s="41">
        <v>14.7</v>
      </c>
      <c r="G27" s="42">
        <v>67.5</v>
      </c>
    </row>
    <row r="28" spans="1:7" x14ac:dyDescent="0.25">
      <c r="A28" s="1"/>
      <c r="B28" s="3" t="s">
        <v>10</v>
      </c>
      <c r="C28" s="1"/>
      <c r="D28" s="1">
        <f>SUM(D25:D27)</f>
        <v>10.399999999999999</v>
      </c>
      <c r="E28" s="1">
        <f>SUM(E25:E27)</f>
        <v>15.669999999999998</v>
      </c>
      <c r="F28" s="1">
        <f>SUM(F25:F27)</f>
        <v>68.3</v>
      </c>
      <c r="G28" s="1">
        <f>SUM(G25:G27)</f>
        <v>463.26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1.5067307692307692</v>
      </c>
      <c r="F29" s="1">
        <f>F28/D28</f>
        <v>6.5673076923076925</v>
      </c>
      <c r="G29" s="1"/>
    </row>
    <row r="30" spans="1:7" x14ac:dyDescent="0.25">
      <c r="A30" s="1"/>
      <c r="B30" s="154" t="s">
        <v>66</v>
      </c>
      <c r="C30" s="165"/>
      <c r="D30" s="165"/>
      <c r="E30" s="165"/>
      <c r="F30" s="166"/>
      <c r="G30" s="1">
        <f>G28*65/G32</f>
        <v>15.241361158493069</v>
      </c>
    </row>
    <row r="31" spans="1:7" x14ac:dyDescent="0.25">
      <c r="A31" s="1"/>
      <c r="B31" s="154" t="s">
        <v>67</v>
      </c>
      <c r="C31" s="165"/>
      <c r="D31" s="165"/>
      <c r="E31" s="165"/>
      <c r="F31" s="166"/>
      <c r="G31" s="1">
        <f>G28*75/G32</f>
        <v>17.586185952107389</v>
      </c>
    </row>
    <row r="32" spans="1:7" x14ac:dyDescent="0.25">
      <c r="A32" s="1"/>
      <c r="B32" s="3" t="s">
        <v>14</v>
      </c>
      <c r="C32" s="1"/>
      <c r="D32" s="1">
        <f>D7+D20+D28</f>
        <v>80.72999999999999</v>
      </c>
      <c r="E32" s="1">
        <f>E7+E20+E28</f>
        <v>67.53</v>
      </c>
      <c r="F32" s="1">
        <f>F7+F20+F28</f>
        <v>234.82999999999998</v>
      </c>
      <c r="G32" s="1">
        <f>G7+G20+G28</f>
        <v>1975.6699999999998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0.83649201040505405</v>
      </c>
      <c r="F34" s="1">
        <f>F32/D32</f>
        <v>2.908831908831909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57" t="s">
        <v>16</v>
      </c>
      <c r="C36" s="158"/>
      <c r="D36" s="158"/>
      <c r="E36" s="158"/>
      <c r="F36" s="159"/>
      <c r="G36" s="163">
        <f>G32*100/2100</f>
        <v>94.079523809523792</v>
      </c>
    </row>
    <row r="37" spans="1:7" x14ac:dyDescent="0.25">
      <c r="A37" s="1"/>
      <c r="B37" s="160"/>
      <c r="C37" s="161"/>
      <c r="D37" s="161"/>
      <c r="E37" s="161"/>
      <c r="F37" s="162"/>
      <c r="G37" s="164"/>
    </row>
    <row r="38" spans="1:7" x14ac:dyDescent="0.25">
      <c r="A38" s="1"/>
      <c r="B38" s="157" t="s">
        <v>15</v>
      </c>
      <c r="C38" s="158"/>
      <c r="D38" s="158"/>
      <c r="E38" s="158"/>
      <c r="F38" s="159"/>
      <c r="G38" s="163">
        <f>G32*100/2300</f>
        <v>85.898695652173899</v>
      </c>
    </row>
    <row r="39" spans="1:7" x14ac:dyDescent="0.25">
      <c r="A39" s="1"/>
      <c r="B39" s="160"/>
      <c r="C39" s="161"/>
      <c r="D39" s="161"/>
      <c r="E39" s="161"/>
      <c r="F39" s="162"/>
      <c r="G39" s="164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D32*D41</f>
        <v>322.91999999999996</v>
      </c>
      <c r="E42" s="1">
        <f>E32*E41</f>
        <v>607.77</v>
      </c>
      <c r="F42" s="1">
        <f>F32*F41</f>
        <v>939.31999999999994</v>
      </c>
      <c r="G42" s="1"/>
    </row>
    <row r="43" spans="1:7" x14ac:dyDescent="0.25">
      <c r="A43" s="1"/>
      <c r="B43" s="3" t="s">
        <v>54</v>
      </c>
      <c r="C43" s="1"/>
      <c r="D43" s="1">
        <f>D42+E42+F42</f>
        <v>1870.0099999999998</v>
      </c>
      <c r="E43" s="1"/>
      <c r="F43" s="1"/>
      <c r="G43" s="1"/>
    </row>
    <row r="44" spans="1:7" ht="30" x14ac:dyDescent="0.25">
      <c r="B44" s="4" t="s">
        <v>55</v>
      </c>
      <c r="C44" s="1"/>
      <c r="D44" s="1">
        <f>D42*100/D43</f>
        <v>17.268356853706663</v>
      </c>
      <c r="E44" s="1">
        <f>E42*100/D43</f>
        <v>32.500895717135208</v>
      </c>
      <c r="F44" s="1">
        <f>F42*100/D43</f>
        <v>50.230747429158136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7" spans="1:7" ht="15" customHeight="1" x14ac:dyDescent="0.25"/>
    <row r="49" ht="15" customHeight="1" x14ac:dyDescent="0.25"/>
  </sheetData>
  <mergeCells count="12">
    <mergeCell ref="B38:F39"/>
    <mergeCell ref="G38:G39"/>
    <mergeCell ref="B23:F23"/>
    <mergeCell ref="B30:F30"/>
    <mergeCell ref="B31:F31"/>
    <mergeCell ref="B36:F37"/>
    <mergeCell ref="G36:G37"/>
    <mergeCell ref="B22:F22"/>
    <mergeCell ref="B2:H2"/>
    <mergeCell ref="B3:H3"/>
    <mergeCell ref="B9:F9"/>
    <mergeCell ref="B10:F10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48"/>
  <sheetViews>
    <sheetView workbookViewId="0">
      <selection activeCell="B13" sqref="B13:G13"/>
    </sheetView>
  </sheetViews>
  <sheetFormatPr defaultRowHeight="15" x14ac:dyDescent="0.25"/>
  <cols>
    <col min="1" max="1" width="5.28515625" customWidth="1"/>
    <col min="2" max="2" width="35.28515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23</v>
      </c>
      <c r="C2" s="155"/>
      <c r="D2" s="155"/>
      <c r="E2" s="155"/>
      <c r="F2" s="155"/>
      <c r="G2" s="155"/>
      <c r="H2" s="156"/>
    </row>
    <row r="3" spans="1:8" ht="15.75" thickBot="1" x14ac:dyDescent="0.3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ht="15" customHeight="1" thickBot="1" x14ac:dyDescent="0.3">
      <c r="A4" s="27"/>
      <c r="B4" s="86" t="s">
        <v>94</v>
      </c>
      <c r="C4" s="87">
        <v>150</v>
      </c>
      <c r="D4" s="20">
        <v>5.0999999999999996</v>
      </c>
      <c r="E4" s="20">
        <v>5.1100000000000003</v>
      </c>
      <c r="F4" s="20">
        <v>23.7</v>
      </c>
      <c r="G4" s="20">
        <v>162</v>
      </c>
    </row>
    <row r="5" spans="1:8" ht="15.75" customHeight="1" thickBot="1" x14ac:dyDescent="0.3">
      <c r="A5" s="1"/>
      <c r="B5" s="86" t="s">
        <v>75</v>
      </c>
      <c r="C5" s="87">
        <v>200</v>
      </c>
      <c r="D5" s="20">
        <v>1.4</v>
      </c>
      <c r="E5" s="20">
        <v>1</v>
      </c>
      <c r="F5" s="20">
        <v>20.2</v>
      </c>
      <c r="G5" s="31">
        <v>96</v>
      </c>
    </row>
    <row r="6" spans="1:8" ht="16.5" thickBot="1" x14ac:dyDescent="0.3">
      <c r="A6" s="1"/>
      <c r="B6" s="52" t="s">
        <v>122</v>
      </c>
      <c r="C6" s="88">
        <v>50</v>
      </c>
      <c r="D6" s="11">
        <v>3.03</v>
      </c>
      <c r="E6" s="11">
        <v>5.38</v>
      </c>
      <c r="F6" s="11">
        <v>17.2</v>
      </c>
      <c r="G6" s="11">
        <v>244</v>
      </c>
    </row>
    <row r="7" spans="1:8" x14ac:dyDescent="0.25">
      <c r="A7" s="1"/>
      <c r="B7" s="3" t="s">
        <v>10</v>
      </c>
      <c r="C7" s="1"/>
      <c r="D7" s="1">
        <f>SUM(D4:D6)</f>
        <v>9.5299999999999994</v>
      </c>
      <c r="E7" s="1">
        <f>SUM(E4:E6)</f>
        <v>11.49</v>
      </c>
      <c r="F7" s="1">
        <f>SUM(F4:F6)</f>
        <v>61.099999999999994</v>
      </c>
      <c r="G7" s="1">
        <f>SUM(G4:G6)</f>
        <v>502</v>
      </c>
    </row>
    <row r="8" spans="1:8" x14ac:dyDescent="0.25">
      <c r="A8" s="1"/>
      <c r="B8" s="3" t="s">
        <v>11</v>
      </c>
      <c r="C8" s="1"/>
      <c r="D8" s="1">
        <v>1</v>
      </c>
      <c r="E8" s="1">
        <f>E7/D7</f>
        <v>1.2056663168940189</v>
      </c>
      <c r="F8" s="1">
        <f>F7/D7</f>
        <v>6.4113326337880379</v>
      </c>
      <c r="G8" s="1"/>
    </row>
    <row r="9" spans="1:8" x14ac:dyDescent="0.25">
      <c r="A9" s="1"/>
      <c r="B9" s="154" t="s">
        <v>66</v>
      </c>
      <c r="C9" s="165"/>
      <c r="D9" s="165"/>
      <c r="E9" s="165"/>
      <c r="F9" s="166"/>
      <c r="G9" s="1">
        <f>G7*65/G31</f>
        <v>18.747486354495834</v>
      </c>
    </row>
    <row r="10" spans="1:8" x14ac:dyDescent="0.25">
      <c r="A10" s="1"/>
      <c r="B10" s="154" t="s">
        <v>67</v>
      </c>
      <c r="C10" s="165"/>
      <c r="D10" s="165"/>
      <c r="E10" s="165"/>
      <c r="F10" s="166"/>
      <c r="G10" s="1">
        <f>G7*75/G31</f>
        <v>21.63171502441827</v>
      </c>
    </row>
    <row r="11" spans="1:8" ht="15.75" thickBot="1" x14ac:dyDescent="0.3">
      <c r="A11" s="1"/>
      <c r="B11" s="5" t="s">
        <v>12</v>
      </c>
      <c r="C11" s="6"/>
      <c r="D11" s="6"/>
      <c r="E11" s="6"/>
      <c r="F11" s="6"/>
      <c r="G11" s="6"/>
    </row>
    <row r="12" spans="1:8" ht="16.5" thickBot="1" x14ac:dyDescent="0.3">
      <c r="A12" s="1"/>
      <c r="B12" s="115" t="s">
        <v>148</v>
      </c>
      <c r="C12" s="102">
        <v>50</v>
      </c>
      <c r="D12" s="103">
        <v>1.5</v>
      </c>
      <c r="E12" s="103">
        <v>4.25</v>
      </c>
      <c r="F12" s="103">
        <v>7.91</v>
      </c>
      <c r="G12" s="103">
        <v>74.7</v>
      </c>
    </row>
    <row r="13" spans="1:8" ht="32.25" thickBot="1" x14ac:dyDescent="0.3">
      <c r="A13" s="1"/>
      <c r="B13" s="149" t="s">
        <v>78</v>
      </c>
      <c r="C13" s="150" t="s">
        <v>65</v>
      </c>
      <c r="D13" s="151">
        <v>22.5</v>
      </c>
      <c r="E13" s="151">
        <v>3</v>
      </c>
      <c r="F13" s="151">
        <v>1</v>
      </c>
      <c r="G13" s="151">
        <v>121</v>
      </c>
    </row>
    <row r="14" spans="1:8" ht="16.5" thickBot="1" x14ac:dyDescent="0.3">
      <c r="A14" s="1"/>
      <c r="B14" s="115" t="s">
        <v>123</v>
      </c>
      <c r="C14" s="105">
        <v>75</v>
      </c>
      <c r="D14" s="108">
        <v>10.35</v>
      </c>
      <c r="E14" s="108">
        <v>31.2</v>
      </c>
      <c r="F14" s="140">
        <v>9.4499999999999993</v>
      </c>
      <c r="G14" s="108">
        <v>360</v>
      </c>
    </row>
    <row r="15" spans="1:8" ht="16.5" thickBot="1" x14ac:dyDescent="0.3">
      <c r="A15" s="1"/>
      <c r="B15" s="112" t="s">
        <v>79</v>
      </c>
      <c r="C15" s="119">
        <v>150</v>
      </c>
      <c r="D15" s="108">
        <v>2.1</v>
      </c>
      <c r="E15" s="108">
        <v>4.05</v>
      </c>
      <c r="F15" s="108">
        <v>22.35</v>
      </c>
      <c r="G15" s="140">
        <v>100</v>
      </c>
    </row>
    <row r="16" spans="1:8" ht="16.5" thickBot="1" x14ac:dyDescent="0.3">
      <c r="A16" s="1"/>
      <c r="B16" s="109" t="s">
        <v>139</v>
      </c>
      <c r="C16" s="119">
        <v>200</v>
      </c>
      <c r="D16" s="108">
        <v>0.2</v>
      </c>
      <c r="E16" s="108">
        <v>0.1</v>
      </c>
      <c r="F16" s="108">
        <v>16.8</v>
      </c>
      <c r="G16" s="108">
        <v>56</v>
      </c>
    </row>
    <row r="17" spans="1:7" ht="16.5" thickBot="1" x14ac:dyDescent="0.3">
      <c r="A17" s="1"/>
      <c r="B17" s="112" t="s">
        <v>63</v>
      </c>
      <c r="C17" s="120">
        <v>30</v>
      </c>
      <c r="D17" s="108">
        <v>1.98</v>
      </c>
      <c r="E17" s="108">
        <v>0.36</v>
      </c>
      <c r="F17" s="108">
        <v>10.26</v>
      </c>
      <c r="G17" s="108">
        <v>54.3</v>
      </c>
    </row>
    <row r="18" spans="1:7" ht="16.5" thickBot="1" x14ac:dyDescent="0.3">
      <c r="A18" s="1"/>
      <c r="B18" s="109" t="s">
        <v>73</v>
      </c>
      <c r="C18" s="119">
        <v>30</v>
      </c>
      <c r="D18" s="103">
        <v>2.2799999999999998</v>
      </c>
      <c r="E18" s="103">
        <v>0.27</v>
      </c>
      <c r="F18" s="103">
        <v>14.01</v>
      </c>
      <c r="G18" s="103">
        <v>69.3</v>
      </c>
    </row>
    <row r="19" spans="1:7" x14ac:dyDescent="0.25">
      <c r="A19" s="1"/>
      <c r="B19" s="3" t="s">
        <v>10</v>
      </c>
      <c r="C19" s="1"/>
      <c r="D19" s="1">
        <f>SUM(D12:D18)</f>
        <v>40.910000000000004</v>
      </c>
      <c r="E19" s="1">
        <f>SUM(E12:E18)</f>
        <v>43.230000000000004</v>
      </c>
      <c r="F19" s="1">
        <f>SUM(F12:F18)</f>
        <v>81.780000000000015</v>
      </c>
      <c r="G19" s="1">
        <f>SUM(G12:G18)</f>
        <v>835.3</v>
      </c>
    </row>
    <row r="20" spans="1:7" x14ac:dyDescent="0.25">
      <c r="A20" s="1"/>
      <c r="B20" s="3" t="s">
        <v>11</v>
      </c>
      <c r="C20" s="1"/>
      <c r="D20" s="1">
        <v>1</v>
      </c>
      <c r="E20" s="1">
        <f>E19/D19</f>
        <v>1.0567098508922024</v>
      </c>
      <c r="F20" s="1">
        <f>F19/D19</f>
        <v>1.9990222439501346</v>
      </c>
      <c r="G20" s="1"/>
    </row>
    <row r="21" spans="1:7" x14ac:dyDescent="0.25">
      <c r="A21" s="1"/>
      <c r="B21" s="154" t="s">
        <v>66</v>
      </c>
      <c r="C21" s="165"/>
      <c r="D21" s="165"/>
      <c r="E21" s="165"/>
      <c r="F21" s="166"/>
      <c r="G21" s="1">
        <f>G19*65/G31</f>
        <v>31.194771617351336</v>
      </c>
    </row>
    <row r="22" spans="1:7" x14ac:dyDescent="0.25">
      <c r="A22" s="1"/>
      <c r="B22" s="154" t="s">
        <v>67</v>
      </c>
      <c r="C22" s="165"/>
      <c r="D22" s="165"/>
      <c r="E22" s="165"/>
      <c r="F22" s="166"/>
      <c r="G22" s="1">
        <f>G19*75/G31</f>
        <v>35.99396725079</v>
      </c>
    </row>
    <row r="23" spans="1:7" ht="15.75" thickBot="1" x14ac:dyDescent="0.3">
      <c r="A23" s="1"/>
      <c r="B23" s="25" t="s">
        <v>13</v>
      </c>
      <c r="C23" s="26"/>
      <c r="D23" s="26"/>
      <c r="E23" s="26"/>
      <c r="F23" s="26"/>
      <c r="G23" s="26"/>
    </row>
    <row r="24" spans="1:7" ht="16.5" thickBot="1" x14ac:dyDescent="0.3">
      <c r="A24" s="33"/>
      <c r="B24" s="89" t="s">
        <v>124</v>
      </c>
      <c r="C24" s="54" t="s">
        <v>61</v>
      </c>
      <c r="D24" s="43">
        <v>15.8</v>
      </c>
      <c r="E24" s="43">
        <v>10.5</v>
      </c>
      <c r="F24" s="43">
        <v>19</v>
      </c>
      <c r="G24" s="43">
        <v>227.2</v>
      </c>
    </row>
    <row r="25" spans="1:7" ht="16.5" thickBot="1" x14ac:dyDescent="0.3">
      <c r="A25" s="33"/>
      <c r="B25" s="60" t="s">
        <v>89</v>
      </c>
      <c r="C25" s="73">
        <v>200</v>
      </c>
      <c r="D25" s="21">
        <v>4.2</v>
      </c>
      <c r="E25" s="21">
        <v>4</v>
      </c>
      <c r="F25" s="21">
        <v>18</v>
      </c>
      <c r="G25" s="21">
        <v>124.8</v>
      </c>
    </row>
    <row r="26" spans="1:7" ht="15.75" x14ac:dyDescent="0.25">
      <c r="A26" s="1"/>
      <c r="B26" s="60" t="s">
        <v>102</v>
      </c>
      <c r="C26" s="73">
        <v>150</v>
      </c>
      <c r="D26" s="30">
        <v>0.6</v>
      </c>
      <c r="E26" s="30">
        <v>0.6</v>
      </c>
      <c r="F26" s="30">
        <v>14.7</v>
      </c>
      <c r="G26" s="30">
        <v>51.2</v>
      </c>
    </row>
    <row r="27" spans="1:7" x14ac:dyDescent="0.25">
      <c r="A27" s="1"/>
      <c r="B27" s="3" t="s">
        <v>10</v>
      </c>
      <c r="C27" s="1"/>
      <c r="D27" s="1">
        <f>SUM(D24:D26)</f>
        <v>20.6</v>
      </c>
      <c r="E27" s="1">
        <f>SUM(E24:E26)</f>
        <v>15.1</v>
      </c>
      <c r="F27" s="1">
        <f>SUM(F24:F26)</f>
        <v>51.7</v>
      </c>
      <c r="G27" s="1">
        <f>SUM(G24:G26)</f>
        <v>403.2</v>
      </c>
    </row>
    <row r="28" spans="1:7" x14ac:dyDescent="0.25">
      <c r="A28" s="1"/>
      <c r="B28" s="3" t="s">
        <v>11</v>
      </c>
      <c r="C28" s="1"/>
      <c r="D28" s="1">
        <v>1</v>
      </c>
      <c r="E28" s="1">
        <f>E27/D27</f>
        <v>0.73300970873786397</v>
      </c>
      <c r="F28" s="1">
        <f>F27/D27</f>
        <v>2.5097087378640777</v>
      </c>
      <c r="G28" s="1"/>
    </row>
    <row r="29" spans="1:7" x14ac:dyDescent="0.25">
      <c r="A29" s="1"/>
      <c r="B29" s="154" t="s">
        <v>66</v>
      </c>
      <c r="C29" s="165"/>
      <c r="D29" s="165"/>
      <c r="E29" s="165"/>
      <c r="F29" s="166"/>
      <c r="G29" s="1">
        <f>G27*65/G31</f>
        <v>15.05774202815283</v>
      </c>
    </row>
    <row r="30" spans="1:7" x14ac:dyDescent="0.25">
      <c r="A30" s="1"/>
      <c r="B30" s="154" t="s">
        <v>67</v>
      </c>
      <c r="C30" s="165"/>
      <c r="D30" s="165"/>
      <c r="E30" s="165"/>
      <c r="F30" s="166"/>
      <c r="G30" s="1">
        <f>G27*75/G31</f>
        <v>17.374317724791727</v>
      </c>
    </row>
    <row r="31" spans="1:7" x14ac:dyDescent="0.25">
      <c r="A31" s="1"/>
      <c r="B31" s="3" t="s">
        <v>14</v>
      </c>
      <c r="C31" s="1"/>
      <c r="D31" s="1">
        <f>D7+D19+D27</f>
        <v>71.040000000000006</v>
      </c>
      <c r="E31" s="1">
        <f>E7+E19+E27</f>
        <v>69.820000000000007</v>
      </c>
      <c r="F31" s="1">
        <f>F7+F19+F27</f>
        <v>194.57999999999998</v>
      </c>
      <c r="G31" s="1">
        <f>G7+G19+G27</f>
        <v>1740.5</v>
      </c>
    </row>
    <row r="32" spans="1:7" x14ac:dyDescent="0.25">
      <c r="A32" s="1"/>
      <c r="B32" s="1"/>
      <c r="C32" s="1"/>
      <c r="D32" s="1"/>
      <c r="E32" s="1"/>
      <c r="F32" s="1"/>
      <c r="G32" s="1"/>
    </row>
    <row r="33" spans="1:7" x14ac:dyDescent="0.25">
      <c r="A33" s="1"/>
      <c r="B33" s="3" t="s">
        <v>11</v>
      </c>
      <c r="C33" s="1"/>
      <c r="D33" s="1">
        <v>1</v>
      </c>
      <c r="E33" s="1">
        <f>E31/D31</f>
        <v>0.98282657657657657</v>
      </c>
      <c r="F33" s="1">
        <f>F31/D31</f>
        <v>2.7390202702702697</v>
      </c>
      <c r="G33" s="1"/>
    </row>
    <row r="34" spans="1:7" x14ac:dyDescent="0.25">
      <c r="A34" s="1"/>
      <c r="B34" s="1"/>
      <c r="C34" s="1"/>
      <c r="D34" s="1"/>
      <c r="E34" s="1"/>
      <c r="F34" s="1"/>
      <c r="G34" s="1"/>
    </row>
    <row r="35" spans="1:7" x14ac:dyDescent="0.25">
      <c r="A35" s="1"/>
      <c r="B35" s="157" t="s">
        <v>16</v>
      </c>
      <c r="C35" s="158"/>
      <c r="D35" s="158"/>
      <c r="E35" s="158"/>
      <c r="F35" s="159"/>
      <c r="G35" s="163">
        <f>G31*100/2100</f>
        <v>82.88095238095238</v>
      </c>
    </row>
    <row r="36" spans="1:7" x14ac:dyDescent="0.25">
      <c r="A36" s="1"/>
      <c r="B36" s="160"/>
      <c r="C36" s="161"/>
      <c r="D36" s="161"/>
      <c r="E36" s="161"/>
      <c r="F36" s="162"/>
      <c r="G36" s="164"/>
    </row>
    <row r="37" spans="1:7" x14ac:dyDescent="0.25">
      <c r="A37" s="1"/>
      <c r="B37" s="157" t="s">
        <v>15</v>
      </c>
      <c r="C37" s="158"/>
      <c r="D37" s="158"/>
      <c r="E37" s="158"/>
      <c r="F37" s="159"/>
      <c r="G37" s="163">
        <f>G31*100/2300</f>
        <v>75.673913043478265</v>
      </c>
    </row>
    <row r="38" spans="1:7" x14ac:dyDescent="0.25">
      <c r="A38" s="1"/>
      <c r="B38" s="160"/>
      <c r="C38" s="161"/>
      <c r="D38" s="161"/>
      <c r="E38" s="161"/>
      <c r="F38" s="162"/>
      <c r="G38" s="164"/>
    </row>
    <row r="39" spans="1:7" x14ac:dyDescent="0.25">
      <c r="B39" s="3" t="s">
        <v>51</v>
      </c>
      <c r="C39" s="3"/>
      <c r="D39" s="3"/>
      <c r="E39" s="3"/>
      <c r="F39" s="3"/>
      <c r="G39" s="3"/>
    </row>
    <row r="40" spans="1:7" x14ac:dyDescent="0.25">
      <c r="B40" s="3" t="s">
        <v>52</v>
      </c>
      <c r="C40" s="1"/>
      <c r="D40" s="1">
        <v>4</v>
      </c>
      <c r="E40" s="1">
        <v>9</v>
      </c>
      <c r="F40" s="1">
        <v>4</v>
      </c>
      <c r="G40" s="1"/>
    </row>
    <row r="41" spans="1:7" x14ac:dyDescent="0.25">
      <c r="B41" s="3" t="s">
        <v>53</v>
      </c>
      <c r="C41" s="1"/>
      <c r="D41" s="1">
        <f>D31*D40</f>
        <v>284.16000000000003</v>
      </c>
      <c r="E41" s="1">
        <f>E31*E40</f>
        <v>628.38000000000011</v>
      </c>
      <c r="F41" s="1">
        <f>F31*F40</f>
        <v>778.31999999999994</v>
      </c>
      <c r="G41" s="1"/>
    </row>
    <row r="42" spans="1:7" x14ac:dyDescent="0.25">
      <c r="B42" s="3" t="s">
        <v>54</v>
      </c>
      <c r="C42" s="1"/>
      <c r="D42" s="1">
        <f>D41+E41+F41</f>
        <v>1690.8600000000001</v>
      </c>
      <c r="E42" s="1"/>
      <c r="F42" s="1"/>
      <c r="G42" s="1"/>
    </row>
    <row r="43" spans="1:7" ht="30" x14ac:dyDescent="0.25">
      <c r="B43" s="4" t="s">
        <v>55</v>
      </c>
      <c r="C43" s="1"/>
      <c r="D43" s="1">
        <f>D41*100/D42</f>
        <v>16.805649196266991</v>
      </c>
      <c r="E43" s="1">
        <f>E41*100/D42</f>
        <v>37.163337000106459</v>
      </c>
      <c r="F43" s="1">
        <f>F41*100/D42</f>
        <v>46.03101380362655</v>
      </c>
      <c r="G43" s="1"/>
    </row>
    <row r="44" spans="1:7" ht="30" x14ac:dyDescent="0.25">
      <c r="B44" s="4" t="s">
        <v>56</v>
      </c>
      <c r="C44" s="1"/>
      <c r="D44" s="3" t="s">
        <v>57</v>
      </c>
      <c r="E44" s="3" t="s">
        <v>58</v>
      </c>
      <c r="F44" s="3" t="s">
        <v>59</v>
      </c>
      <c r="G44" s="1"/>
    </row>
    <row r="46" spans="1:7" ht="15" customHeight="1" x14ac:dyDescent="0.25"/>
    <row r="48" spans="1:7" ht="15" customHeight="1" x14ac:dyDescent="0.25"/>
  </sheetData>
  <mergeCells count="12">
    <mergeCell ref="B37:F38"/>
    <mergeCell ref="G37:G38"/>
    <mergeCell ref="B22:F22"/>
    <mergeCell ref="B29:F29"/>
    <mergeCell ref="B30:F30"/>
    <mergeCell ref="B35:F36"/>
    <mergeCell ref="G35:G36"/>
    <mergeCell ref="B21:F21"/>
    <mergeCell ref="B2:H2"/>
    <mergeCell ref="B3:H3"/>
    <mergeCell ref="B9:F9"/>
    <mergeCell ref="B10:F10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51"/>
  <sheetViews>
    <sheetView workbookViewId="0">
      <selection activeCell="B15" sqref="B15:G15"/>
    </sheetView>
  </sheetViews>
  <sheetFormatPr defaultRowHeight="15" x14ac:dyDescent="0.25"/>
  <cols>
    <col min="1" max="1" width="5.28515625" customWidth="1"/>
    <col min="2" max="2" width="36.140625" customWidth="1"/>
    <col min="8" max="8" width="45" customWidth="1"/>
  </cols>
  <sheetData>
    <row r="1" spans="1:8" ht="60" x14ac:dyDescent="0.25">
      <c r="A1" s="1" t="s">
        <v>7</v>
      </c>
      <c r="B1" s="1" t="s">
        <v>0</v>
      </c>
      <c r="C1" s="2" t="s">
        <v>1</v>
      </c>
      <c r="D1" s="1" t="s">
        <v>2</v>
      </c>
      <c r="E1" s="1" t="s">
        <v>3</v>
      </c>
      <c r="F1" s="1" t="s">
        <v>4</v>
      </c>
      <c r="G1" s="2" t="s">
        <v>5</v>
      </c>
      <c r="H1" s="2" t="s">
        <v>6</v>
      </c>
    </row>
    <row r="2" spans="1:8" x14ac:dyDescent="0.25">
      <c r="A2" s="1"/>
      <c r="B2" s="154" t="s">
        <v>24</v>
      </c>
      <c r="C2" s="155"/>
      <c r="D2" s="155"/>
      <c r="E2" s="155"/>
      <c r="F2" s="155"/>
      <c r="G2" s="155"/>
      <c r="H2" s="156"/>
    </row>
    <row r="3" spans="1:8" x14ac:dyDescent="0.25">
      <c r="A3" s="1"/>
      <c r="B3" s="154" t="s">
        <v>9</v>
      </c>
      <c r="C3" s="155"/>
      <c r="D3" s="155"/>
      <c r="E3" s="155"/>
      <c r="F3" s="155"/>
      <c r="G3" s="155"/>
      <c r="H3" s="156"/>
    </row>
    <row r="4" spans="1:8" ht="15.75" x14ac:dyDescent="0.25">
      <c r="A4" s="33"/>
      <c r="B4" s="59" t="s">
        <v>125</v>
      </c>
      <c r="C4" s="54" t="s">
        <v>117</v>
      </c>
      <c r="D4" s="97">
        <v>19.25</v>
      </c>
      <c r="E4" s="97">
        <v>4.87</v>
      </c>
      <c r="F4" s="97">
        <v>13.75</v>
      </c>
      <c r="G4" s="97">
        <v>177</v>
      </c>
    </row>
    <row r="5" spans="1:8" ht="16.5" thickBot="1" x14ac:dyDescent="0.3">
      <c r="A5" s="1"/>
      <c r="B5" s="90" t="s">
        <v>126</v>
      </c>
      <c r="C5" s="66">
        <v>150</v>
      </c>
      <c r="D5" s="19">
        <v>3.45</v>
      </c>
      <c r="E5" s="19">
        <v>4.2</v>
      </c>
      <c r="F5" s="19">
        <v>36.299999999999997</v>
      </c>
      <c r="G5" s="19">
        <v>196.5</v>
      </c>
    </row>
    <row r="6" spans="1:8" ht="17.25" customHeight="1" thickBot="1" x14ac:dyDescent="0.3">
      <c r="A6" s="1"/>
      <c r="B6" s="59" t="s">
        <v>75</v>
      </c>
      <c r="C6" s="91">
        <v>200</v>
      </c>
      <c r="D6" s="20">
        <v>1.4</v>
      </c>
      <c r="E6" s="20">
        <v>1</v>
      </c>
      <c r="F6" s="20">
        <v>15</v>
      </c>
      <c r="G6" s="20">
        <v>78</v>
      </c>
    </row>
    <row r="7" spans="1:8" ht="16.5" thickBot="1" x14ac:dyDescent="0.3">
      <c r="A7" s="1"/>
      <c r="B7" s="90" t="s">
        <v>63</v>
      </c>
      <c r="C7" s="51">
        <v>30</v>
      </c>
      <c r="D7" s="19">
        <v>1.98</v>
      </c>
      <c r="E7" s="19">
        <v>0.36</v>
      </c>
      <c r="F7" s="19">
        <v>10.26</v>
      </c>
      <c r="G7" s="19">
        <v>54.3</v>
      </c>
    </row>
    <row r="8" spans="1:8" x14ac:dyDescent="0.25">
      <c r="A8" s="1"/>
      <c r="B8" s="3" t="s">
        <v>10</v>
      </c>
      <c r="C8" s="1"/>
      <c r="D8" s="1">
        <f>SUM(D4:D7)</f>
        <v>26.08</v>
      </c>
      <c r="E8" s="1">
        <f>SUM(E4:E7)</f>
        <v>10.43</v>
      </c>
      <c r="F8" s="1">
        <f>SUM(F4:F7)</f>
        <v>75.31</v>
      </c>
      <c r="G8" s="1">
        <f>SUM(G4:G7)</f>
        <v>505.8</v>
      </c>
    </row>
    <row r="9" spans="1:8" x14ac:dyDescent="0.25">
      <c r="A9" s="1"/>
      <c r="B9" s="3" t="s">
        <v>11</v>
      </c>
      <c r="C9" s="1"/>
      <c r="D9" s="1">
        <v>1</v>
      </c>
      <c r="E9" s="1">
        <f>E8/D8</f>
        <v>0.39992331288343558</v>
      </c>
      <c r="F9" s="1">
        <f>F8/D8</f>
        <v>2.8876533742331292</v>
      </c>
      <c r="G9" s="1"/>
    </row>
    <row r="10" spans="1:8" x14ac:dyDescent="0.25">
      <c r="A10" s="1"/>
      <c r="B10" s="154" t="s">
        <v>66</v>
      </c>
      <c r="C10" s="165"/>
      <c r="D10" s="165"/>
      <c r="E10" s="165"/>
      <c r="F10" s="166"/>
      <c r="G10" s="1">
        <f>G8*65/G32</f>
        <v>17.90432727391546</v>
      </c>
    </row>
    <row r="11" spans="1:8" x14ac:dyDescent="0.25">
      <c r="A11" s="1"/>
      <c r="B11" s="154" t="s">
        <v>67</v>
      </c>
      <c r="C11" s="165"/>
      <c r="D11" s="165"/>
      <c r="E11" s="165"/>
      <c r="F11" s="166"/>
      <c r="G11" s="1">
        <f>G8*75/G32</f>
        <v>20.658839162210146</v>
      </c>
    </row>
    <row r="12" spans="1:8" ht="15.75" thickBot="1" x14ac:dyDescent="0.3">
      <c r="A12" s="1"/>
      <c r="B12" s="5" t="s">
        <v>12</v>
      </c>
      <c r="C12" s="6"/>
      <c r="D12" s="6"/>
      <c r="E12" s="6"/>
      <c r="F12" s="6"/>
      <c r="G12" s="6"/>
    </row>
    <row r="13" spans="1:8" ht="16.5" thickBot="1" x14ac:dyDescent="0.3">
      <c r="A13" s="1"/>
      <c r="B13" s="101" t="s">
        <v>149</v>
      </c>
      <c r="C13" s="102">
        <v>50</v>
      </c>
      <c r="D13" s="103">
        <v>1.6</v>
      </c>
      <c r="E13" s="103">
        <v>1.9</v>
      </c>
      <c r="F13" s="103">
        <v>8.4</v>
      </c>
      <c r="G13" s="103">
        <v>132.4</v>
      </c>
    </row>
    <row r="14" spans="1:8" ht="32.25" thickBot="1" x14ac:dyDescent="0.3">
      <c r="A14" s="1"/>
      <c r="B14" s="115" t="s">
        <v>98</v>
      </c>
      <c r="C14" s="102" t="s">
        <v>64</v>
      </c>
      <c r="D14" s="141">
        <v>2.25</v>
      </c>
      <c r="E14" s="141">
        <v>5.75</v>
      </c>
      <c r="F14" s="141">
        <v>7</v>
      </c>
      <c r="G14" s="141">
        <v>90</v>
      </c>
    </row>
    <row r="15" spans="1:8" ht="32.25" thickBot="1" x14ac:dyDescent="0.3">
      <c r="A15" s="1"/>
      <c r="B15" s="101" t="s">
        <v>155</v>
      </c>
      <c r="C15" s="120">
        <v>50</v>
      </c>
      <c r="D15" s="103">
        <v>9.3000000000000007</v>
      </c>
      <c r="E15" s="103">
        <v>12.9</v>
      </c>
      <c r="F15" s="103">
        <v>2.5</v>
      </c>
      <c r="G15" s="103">
        <v>184</v>
      </c>
    </row>
    <row r="16" spans="1:8" ht="15.75" x14ac:dyDescent="0.25">
      <c r="A16" s="1"/>
      <c r="B16" s="142" t="s">
        <v>144</v>
      </c>
      <c r="C16" s="136">
        <v>150</v>
      </c>
      <c r="D16" s="143">
        <v>3</v>
      </c>
      <c r="E16" s="143">
        <v>3</v>
      </c>
      <c r="F16" s="143">
        <v>14.6</v>
      </c>
      <c r="G16" s="144">
        <v>97</v>
      </c>
    </row>
    <row r="17" spans="1:7" ht="16.5" thickBot="1" x14ac:dyDescent="0.3">
      <c r="A17" s="1"/>
      <c r="B17" s="109" t="s">
        <v>93</v>
      </c>
      <c r="C17" s="133">
        <v>200</v>
      </c>
      <c r="D17" s="111">
        <v>0.16</v>
      </c>
      <c r="E17" s="111">
        <v>0.14000000000000001</v>
      </c>
      <c r="F17" s="111">
        <v>17.18</v>
      </c>
      <c r="G17" s="111">
        <v>67.36</v>
      </c>
    </row>
    <row r="18" spans="1:7" ht="16.5" thickBot="1" x14ac:dyDescent="0.3">
      <c r="A18" s="1"/>
      <c r="B18" s="112" t="s">
        <v>63</v>
      </c>
      <c r="C18" s="119">
        <v>40</v>
      </c>
      <c r="D18" s="111">
        <v>2.64</v>
      </c>
      <c r="E18" s="111">
        <v>0.48</v>
      </c>
      <c r="F18" s="111">
        <v>13.68</v>
      </c>
      <c r="G18" s="111">
        <v>72.400000000000006</v>
      </c>
    </row>
    <row r="19" spans="1:7" ht="16.5" thickBot="1" x14ac:dyDescent="0.3">
      <c r="A19" s="1"/>
      <c r="B19" s="109" t="s">
        <v>137</v>
      </c>
      <c r="C19" s="119">
        <v>60</v>
      </c>
      <c r="D19" s="103">
        <v>4.9800000000000004</v>
      </c>
      <c r="E19" s="103">
        <v>5.28</v>
      </c>
      <c r="F19" s="103">
        <v>45.36</v>
      </c>
      <c r="G19" s="103">
        <v>250.8</v>
      </c>
    </row>
    <row r="20" spans="1:7" x14ac:dyDescent="0.25">
      <c r="A20" s="1"/>
      <c r="B20" s="3" t="s">
        <v>10</v>
      </c>
      <c r="C20" s="1"/>
      <c r="D20" s="1">
        <f>SUM(D13:D19)</f>
        <v>23.93</v>
      </c>
      <c r="E20" s="1">
        <f>SUM(E13:E19)</f>
        <v>29.450000000000003</v>
      </c>
      <c r="F20" s="1">
        <f>SUM(F13:F19)</f>
        <v>108.72</v>
      </c>
      <c r="G20" s="1">
        <f>SUM(G13:G19)</f>
        <v>893.96</v>
      </c>
    </row>
    <row r="21" spans="1:7" x14ac:dyDescent="0.25">
      <c r="A21" s="1"/>
      <c r="B21" s="3" t="s">
        <v>11</v>
      </c>
      <c r="C21" s="1"/>
      <c r="D21" s="1">
        <v>1</v>
      </c>
      <c r="E21" s="1">
        <f>E20/D20</f>
        <v>1.2306727956539909</v>
      </c>
      <c r="F21" s="1">
        <f>F20/D20</f>
        <v>4.5432511491851235</v>
      </c>
      <c r="G21" s="1"/>
    </row>
    <row r="22" spans="1:7" x14ac:dyDescent="0.25">
      <c r="A22" s="1"/>
      <c r="B22" s="154" t="s">
        <v>66</v>
      </c>
      <c r="C22" s="165"/>
      <c r="D22" s="165"/>
      <c r="E22" s="165"/>
      <c r="F22" s="166"/>
      <c r="G22" s="1">
        <f>G20*65/G32</f>
        <v>31.644429438097003</v>
      </c>
    </row>
    <row r="23" spans="1:7" x14ac:dyDescent="0.25">
      <c r="A23" s="1"/>
      <c r="B23" s="154" t="s">
        <v>67</v>
      </c>
      <c r="C23" s="165"/>
      <c r="D23" s="165"/>
      <c r="E23" s="165"/>
      <c r="F23" s="166"/>
      <c r="G23" s="1">
        <f>G20*75/G32</f>
        <v>36.512803197804232</v>
      </c>
    </row>
    <row r="24" spans="1:7" x14ac:dyDescent="0.25">
      <c r="A24" s="1"/>
      <c r="B24" s="5" t="s">
        <v>13</v>
      </c>
      <c r="C24" s="6"/>
      <c r="D24" s="6"/>
      <c r="E24" s="6"/>
      <c r="F24" s="6"/>
      <c r="G24" s="6"/>
    </row>
    <row r="25" spans="1:7" ht="17.25" customHeight="1" x14ac:dyDescent="0.25">
      <c r="A25" s="1"/>
      <c r="B25" s="53" t="s">
        <v>127</v>
      </c>
      <c r="C25" s="92" t="s">
        <v>88</v>
      </c>
      <c r="D25" s="32">
        <v>8.6999999999999993</v>
      </c>
      <c r="E25" s="32">
        <v>17.399999999999999</v>
      </c>
      <c r="F25" s="32">
        <v>52.5</v>
      </c>
      <c r="G25" s="32">
        <v>268</v>
      </c>
    </row>
    <row r="26" spans="1:7" ht="15.75" x14ac:dyDescent="0.25">
      <c r="A26" s="1"/>
      <c r="B26" s="60" t="s">
        <v>80</v>
      </c>
      <c r="C26" s="73">
        <v>200</v>
      </c>
      <c r="D26" s="36">
        <v>6</v>
      </c>
      <c r="E26" s="36">
        <v>5</v>
      </c>
      <c r="F26" s="36">
        <v>8</v>
      </c>
      <c r="G26" s="36">
        <v>101</v>
      </c>
    </row>
    <row r="27" spans="1:7" ht="16.5" thickBot="1" x14ac:dyDescent="0.3">
      <c r="A27" s="1"/>
      <c r="B27" s="60" t="s">
        <v>102</v>
      </c>
      <c r="C27" s="73">
        <v>150</v>
      </c>
      <c r="D27" s="11">
        <v>0.6</v>
      </c>
      <c r="E27" s="11">
        <v>0.6</v>
      </c>
      <c r="F27" s="11">
        <v>14.7</v>
      </c>
      <c r="G27" s="11">
        <v>67.5</v>
      </c>
    </row>
    <row r="28" spans="1:7" x14ac:dyDescent="0.25">
      <c r="A28" s="1"/>
      <c r="B28" s="3" t="s">
        <v>10</v>
      </c>
      <c r="C28" s="1"/>
      <c r="D28" s="1">
        <f>SUM(D25:D27)</f>
        <v>15.299999999999999</v>
      </c>
      <c r="E28" s="1">
        <f>SUM(E25:E27)</f>
        <v>23</v>
      </c>
      <c r="F28" s="1">
        <f>SUM(F25:F27)</f>
        <v>75.2</v>
      </c>
      <c r="G28" s="1">
        <f>SUM(G25:G27)</f>
        <v>436.5</v>
      </c>
    </row>
    <row r="29" spans="1:7" x14ac:dyDescent="0.25">
      <c r="A29" s="1"/>
      <c r="B29" s="3" t="s">
        <v>11</v>
      </c>
      <c r="C29" s="1"/>
      <c r="D29" s="1">
        <v>1</v>
      </c>
      <c r="E29" s="1">
        <f>E28/D28</f>
        <v>1.5032679738562094</v>
      </c>
      <c r="F29" s="1">
        <f>F28/D28</f>
        <v>4.9150326797385624</v>
      </c>
      <c r="G29" s="1"/>
    </row>
    <row r="30" spans="1:7" x14ac:dyDescent="0.25">
      <c r="A30" s="1"/>
      <c r="B30" s="154" t="s">
        <v>66</v>
      </c>
      <c r="C30" s="165"/>
      <c r="D30" s="165"/>
      <c r="E30" s="165"/>
      <c r="F30" s="166"/>
      <c r="G30" s="1">
        <f>G28*65/G32</f>
        <v>15.451243287987539</v>
      </c>
    </row>
    <row r="31" spans="1:7" x14ac:dyDescent="0.25">
      <c r="A31" s="1"/>
      <c r="B31" s="154" t="s">
        <v>67</v>
      </c>
      <c r="C31" s="165"/>
      <c r="D31" s="165"/>
      <c r="E31" s="165"/>
      <c r="F31" s="166"/>
      <c r="G31" s="1">
        <f>G28*75/G32</f>
        <v>17.828357639985622</v>
      </c>
    </row>
    <row r="32" spans="1:7" x14ac:dyDescent="0.25">
      <c r="A32" s="1"/>
      <c r="B32" s="3" t="s">
        <v>14</v>
      </c>
      <c r="C32" s="1"/>
      <c r="D32" s="1">
        <f>D8+D20+D28</f>
        <v>65.31</v>
      </c>
      <c r="E32" s="1">
        <f>E8+E20+E28</f>
        <v>62.88</v>
      </c>
      <c r="F32" s="1">
        <f>F8+F20+F28</f>
        <v>259.23</v>
      </c>
      <c r="G32" s="1">
        <f>G8+G20+G28</f>
        <v>1836.26</v>
      </c>
    </row>
    <row r="33" spans="1:7" x14ac:dyDescent="0.25">
      <c r="A33" s="1"/>
      <c r="B33" s="1"/>
      <c r="C33" s="1"/>
      <c r="D33" s="1"/>
      <c r="E33" s="1"/>
      <c r="F33" s="1"/>
      <c r="G33" s="1"/>
    </row>
    <row r="34" spans="1:7" x14ac:dyDescent="0.25">
      <c r="A34" s="1"/>
      <c r="B34" s="3" t="s">
        <v>11</v>
      </c>
      <c r="C34" s="1"/>
      <c r="D34" s="1">
        <v>1</v>
      </c>
      <c r="E34" s="1">
        <f>E32/D32</f>
        <v>0.96279283417547079</v>
      </c>
      <c r="F34" s="1">
        <f>F32/D32</f>
        <v>3.9692237023426737</v>
      </c>
      <c r="G34" s="1"/>
    </row>
    <row r="35" spans="1:7" x14ac:dyDescent="0.25">
      <c r="A35" s="1"/>
      <c r="B35" s="1"/>
      <c r="C35" s="1"/>
      <c r="D35" s="1"/>
      <c r="E35" s="1"/>
      <c r="F35" s="1"/>
      <c r="G35" s="1"/>
    </row>
    <row r="36" spans="1:7" x14ac:dyDescent="0.25">
      <c r="A36" s="1"/>
      <c r="B36" s="157" t="s">
        <v>16</v>
      </c>
      <c r="C36" s="158"/>
      <c r="D36" s="158"/>
      <c r="E36" s="158"/>
      <c r="F36" s="159"/>
      <c r="G36" s="163">
        <f>G32*100/2100</f>
        <v>87.440952380952382</v>
      </c>
    </row>
    <row r="37" spans="1:7" x14ac:dyDescent="0.25">
      <c r="A37" s="1"/>
      <c r="B37" s="160"/>
      <c r="C37" s="161"/>
      <c r="D37" s="161"/>
      <c r="E37" s="161"/>
      <c r="F37" s="162"/>
      <c r="G37" s="164"/>
    </row>
    <row r="38" spans="1:7" x14ac:dyDescent="0.25">
      <c r="A38" s="1"/>
      <c r="B38" s="157" t="s">
        <v>15</v>
      </c>
      <c r="C38" s="158"/>
      <c r="D38" s="158"/>
      <c r="E38" s="158"/>
      <c r="F38" s="159"/>
      <c r="G38" s="163">
        <f>G32*100/2300</f>
        <v>79.837391304347832</v>
      </c>
    </row>
    <row r="39" spans="1:7" x14ac:dyDescent="0.25">
      <c r="A39" s="1"/>
      <c r="B39" s="160"/>
      <c r="C39" s="161"/>
      <c r="D39" s="161"/>
      <c r="E39" s="161"/>
      <c r="F39" s="162"/>
      <c r="G39" s="164"/>
    </row>
    <row r="40" spans="1:7" x14ac:dyDescent="0.25">
      <c r="A40" s="1"/>
      <c r="B40" s="3" t="s">
        <v>51</v>
      </c>
      <c r="C40" s="3"/>
      <c r="D40" s="3"/>
      <c r="E40" s="3"/>
      <c r="F40" s="3"/>
      <c r="G40" s="3"/>
    </row>
    <row r="41" spans="1:7" x14ac:dyDescent="0.25">
      <c r="A41" s="1"/>
      <c r="B41" s="3" t="s">
        <v>52</v>
      </c>
      <c r="C41" s="1"/>
      <c r="D41" s="1">
        <v>4</v>
      </c>
      <c r="E41" s="1">
        <v>9</v>
      </c>
      <c r="F41" s="1">
        <v>4</v>
      </c>
      <c r="G41" s="1"/>
    </row>
    <row r="42" spans="1:7" x14ac:dyDescent="0.25">
      <c r="A42" s="1"/>
      <c r="B42" s="3" t="s">
        <v>53</v>
      </c>
      <c r="C42" s="1"/>
      <c r="D42" s="1">
        <f>D32*D41</f>
        <v>261.24</v>
      </c>
      <c r="E42" s="1">
        <f>E32*E41</f>
        <v>565.92000000000007</v>
      </c>
      <c r="F42" s="1">
        <f>F32*F41</f>
        <v>1036.92</v>
      </c>
      <c r="G42" s="1"/>
    </row>
    <row r="43" spans="1:7" x14ac:dyDescent="0.25">
      <c r="A43" s="1"/>
      <c r="B43" s="3" t="s">
        <v>54</v>
      </c>
      <c r="C43" s="1"/>
      <c r="D43" s="1">
        <f>D42+E42+F42</f>
        <v>1864.0800000000002</v>
      </c>
      <c r="E43" s="1"/>
      <c r="F43" s="1"/>
      <c r="G43" s="1"/>
    </row>
    <row r="44" spans="1:7" x14ac:dyDescent="0.25">
      <c r="A44" s="1"/>
      <c r="B44" s="4" t="s">
        <v>55</v>
      </c>
      <c r="C44" s="1"/>
      <c r="D44" s="1">
        <f>D42*100/D43</f>
        <v>14.014419981975021</v>
      </c>
      <c r="E44" s="1">
        <f>E42*100/D43</f>
        <v>30.359212050984937</v>
      </c>
      <c r="F44" s="1">
        <f>F42*100/D43</f>
        <v>55.626367967040039</v>
      </c>
      <c r="G44" s="1"/>
    </row>
    <row r="45" spans="1:7" ht="30" x14ac:dyDescent="0.25">
      <c r="B45" s="4" t="s">
        <v>56</v>
      </c>
      <c r="C45" s="1"/>
      <c r="D45" s="3" t="s">
        <v>57</v>
      </c>
      <c r="E45" s="3" t="s">
        <v>58</v>
      </c>
      <c r="F45" s="3" t="s">
        <v>59</v>
      </c>
      <c r="G45" s="1"/>
    </row>
    <row r="49" ht="15" customHeight="1" x14ac:dyDescent="0.25"/>
    <row r="51" ht="15" customHeight="1" x14ac:dyDescent="0.25"/>
  </sheetData>
  <mergeCells count="12">
    <mergeCell ref="B38:F39"/>
    <mergeCell ref="G38:G39"/>
    <mergeCell ref="B23:F23"/>
    <mergeCell ref="B30:F30"/>
    <mergeCell ref="B31:F31"/>
    <mergeCell ref="B36:F37"/>
    <mergeCell ref="G36:G37"/>
    <mergeCell ref="B22:F22"/>
    <mergeCell ref="B2:H2"/>
    <mergeCell ref="B3:H3"/>
    <mergeCell ref="B10:F10"/>
    <mergeCell ref="B11:F11"/>
  </mergeCells>
  <pageMargins left="1.1811023622047245" right="0.19685039370078741" top="0.19685039370078741" bottom="0.19685039370078741" header="0.19685039370078741" footer="0.19685039370078741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Лист1</vt:lpstr>
      <vt:lpstr>Лист2</vt:lpstr>
      <vt:lpstr>Лист3</vt:lpstr>
      <vt:lpstr>Лист4</vt:lpstr>
      <vt:lpstr>Лист5</vt:lpstr>
      <vt:lpstr>Лист6</vt:lpstr>
      <vt:lpstr>Лист7</vt:lpstr>
      <vt:lpstr>Лист8</vt:lpstr>
      <vt:lpstr>Лист9</vt:lpstr>
      <vt:lpstr>Лист10</vt:lpstr>
      <vt:lpstr>Лист11</vt:lpstr>
      <vt:lpstr>Лист12</vt:lpstr>
      <vt:lpstr>Лист13</vt:lpstr>
      <vt:lpstr>Лист14</vt:lpstr>
      <vt:lpstr>Лист15</vt:lpstr>
      <vt:lpstr>Лист16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2024-11-27T13:50:05Z</dcterms:modified>
</cp:coreProperties>
</file>